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EB9F7C38-798D-402F-A42C-3C7C5C366C6A}" xr6:coauthVersionLast="47" xr6:coauthVersionMax="47" xr10:uidLastSave="{00000000-0000-0000-0000-000000000000}"/>
  <bookViews>
    <workbookView xWindow="-120" yWindow="-120" windowWidth="38640" windowHeight="21120" tabRatio="719" xr2:uid="{00000000-000D-0000-FFFF-FFFF00000000}"/>
  </bookViews>
  <sheets>
    <sheet name="Anleitung" sheetId="1" r:id="rId1"/>
    <sheet name="Reinigungsturnus" sheetId="2" r:id="rId2"/>
    <sheet name="LV Schulen und Turnhallen" sheetId="17" r:id="rId3"/>
    <sheet name="LV - Grundreinigung" sheetId="14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Grundreinigung'!$F$1:$F$104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Grundreinigung'!$A$8:$T$89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6" l="1"/>
  <c r="J17" i="6"/>
  <c r="J20" i="6"/>
  <c r="J70" i="6"/>
  <c r="S70" i="6"/>
  <c r="J39" i="6"/>
  <c r="S39" i="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26" i="10"/>
  <c r="H47" i="10"/>
  <c r="H49" i="10"/>
  <c r="H51" i="10"/>
  <c r="G53" i="10"/>
  <c r="E25" i="10"/>
  <c r="E26" i="10"/>
  <c r="E47" i="10"/>
  <c r="E49" i="10"/>
  <c r="E51" i="10"/>
  <c r="D53" i="10"/>
  <c r="H25" i="10"/>
  <c r="H26" i="9"/>
  <c r="H47" i="9"/>
  <c r="H49" i="9"/>
  <c r="H51" i="9"/>
  <c r="G53" i="9"/>
  <c r="H25" i="9"/>
  <c r="E25" i="9"/>
  <c r="E26" i="9"/>
  <c r="E47" i="9"/>
  <c r="E49" i="9"/>
  <c r="E51" i="9"/>
  <c r="D53" i="9"/>
  <c r="J10" i="6"/>
  <c r="J13" i="6"/>
  <c r="J14" i="6"/>
  <c r="J16" i="6"/>
  <c r="J18" i="6"/>
  <c r="J19" i="6"/>
  <c r="J21" i="6"/>
  <c r="J22" i="6"/>
  <c r="J23" i="6"/>
  <c r="J24" i="6"/>
  <c r="J26" i="6"/>
  <c r="J28" i="6"/>
  <c r="J27" i="6"/>
  <c r="J25" i="6"/>
  <c r="J29" i="6"/>
  <c r="J30" i="6"/>
  <c r="J31" i="6"/>
  <c r="J32" i="6"/>
  <c r="J33" i="6"/>
  <c r="J34" i="6"/>
  <c r="J36" i="6"/>
  <c r="J37" i="6"/>
  <c r="J35" i="6"/>
  <c r="J40" i="6"/>
  <c r="J38" i="6"/>
  <c r="J41" i="6"/>
  <c r="J42" i="6"/>
  <c r="J43" i="6"/>
  <c r="J44" i="6"/>
  <c r="J45" i="6"/>
  <c r="J46" i="6"/>
  <c r="J47" i="6"/>
  <c r="J49" i="6"/>
  <c r="J48" i="6"/>
  <c r="J50" i="6"/>
  <c r="J51" i="6"/>
  <c r="J52" i="6"/>
  <c r="J53" i="6"/>
  <c r="J54" i="6"/>
  <c r="J55" i="6"/>
  <c r="J56" i="6"/>
  <c r="J57" i="6"/>
  <c r="J61" i="6"/>
  <c r="J60" i="6"/>
  <c r="J58" i="6"/>
  <c r="J59" i="6"/>
  <c r="J62" i="6"/>
  <c r="J65" i="6"/>
  <c r="J66" i="6"/>
  <c r="J63" i="6"/>
  <c r="J64" i="6"/>
  <c r="J76" i="6"/>
  <c r="J75" i="6"/>
  <c r="J77" i="6"/>
  <c r="J74" i="6"/>
  <c r="J68" i="6"/>
  <c r="J67" i="6"/>
  <c r="J69" i="6"/>
  <c r="J72" i="6"/>
  <c r="J73" i="6"/>
  <c r="J80" i="6"/>
  <c r="J81" i="6"/>
  <c r="J79" i="6"/>
  <c r="J78" i="6"/>
  <c r="J71" i="6"/>
  <c r="J83" i="6"/>
  <c r="J84" i="6"/>
  <c r="J88" i="6"/>
  <c r="J87" i="6"/>
  <c r="J86" i="6"/>
  <c r="J89" i="6"/>
  <c r="J82" i="6"/>
  <c r="J91" i="6"/>
  <c r="J90" i="6"/>
  <c r="J92" i="6"/>
  <c r="J99" i="6"/>
  <c r="J102" i="6"/>
  <c r="J101" i="6"/>
  <c r="J100" i="6"/>
  <c r="J94" i="6"/>
  <c r="J93" i="6"/>
  <c r="J95" i="6"/>
  <c r="J98" i="6"/>
  <c r="J96" i="6"/>
  <c r="J97" i="6"/>
  <c r="J103" i="6"/>
  <c r="J9" i="6"/>
  <c r="A9" i="6"/>
  <c r="L104" i="6"/>
  <c r="B11" i="7"/>
  <c r="C11" i="7"/>
  <c r="Q104" i="6"/>
  <c r="C12" i="7"/>
  <c r="S22" i="6"/>
  <c r="S46" i="6"/>
  <c r="S77" i="6"/>
  <c r="S99" i="6"/>
  <c r="S47" i="6"/>
  <c r="S80" i="6"/>
  <c r="S29" i="6"/>
  <c r="S53" i="6"/>
  <c r="S73" i="6"/>
  <c r="S98" i="6"/>
  <c r="S30" i="6"/>
  <c r="S54" i="6"/>
  <c r="S37" i="6"/>
  <c r="S58" i="6"/>
  <c r="S84" i="6"/>
  <c r="S34" i="6"/>
  <c r="S43" i="6"/>
  <c r="S64" i="6"/>
  <c r="S91" i="6"/>
  <c r="S102" i="6"/>
  <c r="S59" i="6"/>
  <c r="S93" i="6"/>
  <c r="S28" i="6"/>
  <c r="S50" i="6"/>
  <c r="S67" i="6"/>
  <c r="S94" i="6"/>
  <c r="S96" i="6"/>
  <c r="S35" i="6"/>
  <c r="S33" i="6"/>
  <c r="S57" i="6"/>
  <c r="S78" i="6"/>
  <c r="S69" i="6"/>
  <c r="S38" i="6"/>
  <c r="S65" i="6"/>
  <c r="S86" i="6"/>
  <c r="S10" i="6"/>
  <c r="S23" i="6"/>
  <c r="S14" i="6"/>
  <c r="S19" i="6"/>
  <c r="S44" i="6"/>
  <c r="S76" i="6"/>
  <c r="S90" i="6"/>
  <c r="S51" i="6"/>
  <c r="S27" i="6"/>
  <c r="S18" i="6"/>
  <c r="S21" i="6"/>
  <c r="S66" i="6"/>
  <c r="S88" i="6"/>
  <c r="S32" i="6"/>
  <c r="S100" i="6"/>
  <c r="S9" i="6"/>
  <c r="S52" i="6"/>
  <c r="S48" i="6"/>
  <c r="S72" i="6"/>
  <c r="S81" i="6"/>
  <c r="S55" i="6"/>
  <c r="S97" i="6"/>
  <c r="S71" i="6"/>
  <c r="S25" i="6"/>
  <c r="S63" i="6"/>
  <c r="S74" i="6"/>
  <c r="S87" i="6"/>
  <c r="S92" i="6"/>
  <c r="S56" i="6"/>
  <c r="S103" i="6"/>
  <c r="S40" i="6"/>
  <c r="S45" i="6"/>
  <c r="S79" i="6"/>
  <c r="S60" i="6"/>
  <c r="S61" i="6"/>
  <c r="S24" i="6"/>
  <c r="S83" i="6"/>
  <c r="S62" i="6"/>
  <c r="S89" i="6"/>
  <c r="S68" i="6"/>
  <c r="S95" i="6"/>
  <c r="S36" i="6"/>
  <c r="S41" i="6"/>
  <c r="S13" i="6"/>
  <c r="S16" i="6"/>
  <c r="S31" i="6"/>
  <c r="S75" i="6"/>
  <c r="S82" i="6"/>
  <c r="S101" i="6"/>
  <c r="S26" i="6"/>
  <c r="S49" i="6"/>
  <c r="S42" i="6"/>
  <c r="M104" i="6"/>
  <c r="N104" i="6"/>
  <c r="D11" i="7"/>
  <c r="R104" i="6"/>
  <c r="D12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<sst xmlns="http://schemas.openxmlformats.org/spreadsheetml/2006/main" count="1370" uniqueCount="534">
  <si>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</si>
  <si>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</si>
  <si>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</si>
  <si>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</si>
  <si>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</si>
  <si>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</si>
  <si>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</si>
  <si>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</si>
  <si>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</si>
  <si>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</si>
  <si>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</si>
  <si>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</si>
  <si>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</si>
  <si>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</si>
  <si>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</si>
  <si>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</si>
  <si>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</si>
  <si>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</si>
  <si>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</si>
  <si>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</si>
  <si>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</si>
  <si>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</si>
  <si>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</si>
  <si>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</si>
  <si>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</si>
  <si>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</si>
  <si>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</si>
  <si>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</si>
  <si>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</si>
  <si>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</si>
  <si>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</si>
  <si>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</si>
  <si>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</si>
  <si>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</si>
  <si>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</si>
  <si>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</si>
  <si>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</si>
  <si>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</si>
  <si>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</si>
  <si>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</si>
  <si>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</si>
  <si>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</si>
  <si>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</si>
  <si>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</si>
  <si>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</si>
  <si>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</si>
  <si>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</si>
  <si>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</si>
  <si>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</si>
  <si>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</si>
  <si>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</si>
  <si>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</si>
  <si>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</si>
  <si>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</si>
  <si>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</si>
  <si>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</si>
  <si>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</si>
  <si>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</si>
  <si>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</si>
  <si>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</si>
  <si>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</si>
  <si>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</si>
  <si>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</si>
  <si>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</si>
  <si>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</si>
  <si>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</si>
  <si>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</si>
  <si>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</si>
  <si>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</si>
  <si>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</si>
  <si>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</si>
  <si>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</si>
  <si>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</si>
  <si>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</si>
  <si>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</si>
  <si>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</si>
  <si>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</si>
  <si>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</si>
  <si>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</si>
  <si>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</si>
  <si>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</si>
  <si>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</si>
  <si>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</si>
  <si>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</si>
  <si>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</si>
  <si>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</si>
  <si>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</si>
  <si>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</si>
  <si>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</si>
  <si>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</si>
  <si>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</si>
  <si>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</si>
  <si>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</si>
  <si>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</si>
  <si>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</si>
  <si>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</si>
  <si>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</si>
  <si>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</si>
  <si>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</si>
  <si>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</si>
  <si>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</si>
  <si>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</si>
  <si>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</si>
  <si>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</si>
  <si>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</si>
  <si>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</si>
  <si>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</si>
  <si>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</si>
  <si>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</si>
  <si>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</si>
  <si>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</si>
  <si>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</si>
  <si>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</si>
  <si>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</si>
  <si>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</si>
  <si>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</si>
  <si>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</si>
  <si>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</si>
  <si>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</si>
  <si>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</si>
  <si>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</si>
  <si>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</si>
  <si>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</si>
  <si>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</si>
  <si>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</si>
  <si>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</si>
  <si>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</si>
  <si>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</si>
  <si>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</si>
  <si>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</si>
  <si>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</si>
  <si>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</si>
  <si>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</si>
  <si>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</si>
  <si>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</si>
  <si>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</si>
  <si>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</si>
  <si>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</si>
  <si>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</si>
  <si>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</si>
  <si>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</si>
  <si>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</si>
  <si>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</si>
  <si>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</si>
  <si>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</si>
  <si>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</si>
  <si>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</si>
  <si>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</si>
  <si>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</si>
  <si>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</si>
  <si>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</si>
  <si>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</si>
  <si>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</si>
  <si>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</si>
  <si>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</si>
  <si>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</si>
  <si>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</si>
  <si>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</si>
  <si>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</si>
  <si>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</si>
  <si>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</si>
  <si>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</si>
  <si>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</si>
  <si>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</si>
  <si>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</si>
  <si>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</si>
  <si>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</si>
  <si>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</si>
  <si>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</si>
  <si>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</si>
  <si>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</si>
  <si>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</si>
  <si>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</si>
  <si>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</si>
  <si>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</si>
  <si>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</si>
  <si>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</si>
  <si>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</si>
  <si>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</si>
  <si>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</si>
  <si>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</si>
  <si>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</si>
  <si>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</si>
  <si>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</si>
  <si>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</si>
  <si>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</si>
  <si>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</si>
  <si>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</si>
  <si>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</si>
  <si>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</si>
  <si>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</si>
  <si>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</si>
  <si>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</si>
  <si>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</si>
  <si>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</si>
  <si>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</si>
  <si>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Lehrerzimmer</t>
  </si>
  <si>
    <t>Spinnweben entfernen</t>
  </si>
  <si>
    <t>Burghausen</t>
  </si>
  <si>
    <t>Fliesen</t>
  </si>
  <si>
    <t>Turnhalle</t>
  </si>
  <si>
    <t>Lager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</si>
  <si>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</si>
  <si>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</si>
  <si>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</si>
  <si>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</si>
  <si>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</si>
  <si>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</si>
  <si>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</si>
  <si>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</si>
  <si>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</si>
  <si>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</si>
  <si>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</si>
  <si>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</si>
  <si>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</si>
  <si>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</si>
  <si>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</si>
  <si>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</si>
  <si>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</si>
  <si>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</si>
  <si>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</si>
  <si>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</si>
  <si>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</si>
  <si>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</si>
  <si>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</si>
  <si>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</si>
  <si>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</si>
  <si>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</si>
  <si>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</si>
  <si>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</si>
  <si>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</si>
  <si>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</si>
  <si>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</si>
  <si>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</si>
  <si>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</si>
  <si>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</si>
  <si>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</si>
  <si>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</si>
  <si>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</si>
  <si>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</si>
  <si>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</si>
  <si>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</si>
  <si>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</si>
  <si>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</si>
  <si>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</si>
  <si>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</si>
  <si>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</si>
  <si>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</si>
  <si>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</si>
  <si>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</si>
  <si>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</si>
  <si>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</si>
  <si>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</si>
  <si>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</si>
  <si>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</si>
  <si>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</si>
  <si>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</si>
  <si>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</si>
  <si>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</si>
  <si>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</si>
  <si>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</si>
  <si>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</si>
  <si>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</si>
  <si>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</si>
  <si>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</si>
  <si>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</si>
  <si>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</si>
  <si>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</si>
  <si>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</si>
  <si>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</si>
  <si>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</si>
  <si>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</si>
  <si>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</si>
  <si>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</si>
  <si>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</si>
  <si>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</si>
  <si>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</si>
  <si>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</si>
  <si>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</si>
  <si>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</si>
  <si>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</si>
  <si>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</si>
  <si>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</si>
  <si>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</si>
  <si>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</si>
  <si>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</si>
  <si>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</si>
  <si>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</si>
  <si>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</si>
  <si>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</si>
  <si>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</si>
  <si>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</si>
  <si>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</si>
  <si>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</si>
  <si>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</si>
  <si>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</si>
  <si>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</si>
  <si>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</si>
  <si>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</si>
  <si>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</si>
  <si>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</si>
  <si>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</si>
  <si>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</si>
  <si>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</si>
  <si>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</si>
  <si>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</si>
  <si>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</si>
  <si>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</si>
  <si>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</si>
  <si>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</si>
  <si>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</si>
  <si>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</si>
  <si>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</si>
  <si>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</si>
  <si>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</si>
  <si>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</si>
  <si>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</si>
  <si>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</si>
  <si>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</si>
  <si>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</si>
  <si>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</si>
  <si>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</si>
  <si>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</si>
  <si>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</si>
  <si>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</si>
  <si>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</si>
  <si>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</si>
  <si>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</si>
  <si>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</si>
  <si>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</si>
  <si>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</si>
  <si>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</si>
  <si>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</si>
  <si>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</si>
  <si>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</si>
  <si>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</si>
  <si>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</si>
  <si>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</si>
  <si>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</si>
  <si>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</si>
  <si>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</si>
  <si>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</si>
  <si>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WC Mädchen</t>
  </si>
  <si>
    <t>Handarbeit</t>
  </si>
  <si>
    <t>Sekretariat</t>
  </si>
  <si>
    <t>Bayern</t>
  </si>
  <si>
    <t>Hans-Stethaimer-Schule</t>
  </si>
  <si>
    <t>Stadtplatz 36</t>
  </si>
  <si>
    <t>Treppenraum</t>
  </si>
  <si>
    <t>A 0.1</t>
  </si>
  <si>
    <t>A 0.3</t>
  </si>
  <si>
    <t>A 0.4</t>
  </si>
  <si>
    <t>A 0.5</t>
  </si>
  <si>
    <t>A 0.8</t>
  </si>
  <si>
    <t>A 0.14</t>
  </si>
  <si>
    <t>A 0.19</t>
  </si>
  <si>
    <t>A 0.20</t>
  </si>
  <si>
    <t>A 0.22</t>
  </si>
  <si>
    <t>Linoleum</t>
  </si>
  <si>
    <t>Putzmittel</t>
  </si>
  <si>
    <t>Umkleide Putzpersonal</t>
  </si>
  <si>
    <t>Elektroraum 2</t>
  </si>
  <si>
    <t>Elektroraum 1</t>
  </si>
  <si>
    <t>Estrich</t>
  </si>
  <si>
    <t>Brandmeldeanlage</t>
  </si>
  <si>
    <t>Behinderten-WC</t>
  </si>
  <si>
    <t>Lichthof</t>
  </si>
  <si>
    <t>Terrazzo</t>
  </si>
  <si>
    <t>Flur</t>
  </si>
  <si>
    <t>Lehrmittel + Lager</t>
  </si>
  <si>
    <t>A 1.13</t>
  </si>
  <si>
    <t>1. OG</t>
  </si>
  <si>
    <t>WC Vorraum</t>
  </si>
  <si>
    <t>A 1.2</t>
  </si>
  <si>
    <t>Stein/Holz/Linoleum</t>
  </si>
  <si>
    <t>A 1.3</t>
  </si>
  <si>
    <t xml:space="preserve">WC </t>
  </si>
  <si>
    <t>A 1.4</t>
  </si>
  <si>
    <t>WC Lehrer</t>
  </si>
  <si>
    <t>A 1.6</t>
  </si>
  <si>
    <t>A 1.7 a</t>
  </si>
  <si>
    <t>Garderobe</t>
  </si>
  <si>
    <t xml:space="preserve">A 1.7 </t>
  </si>
  <si>
    <t>Parkett</t>
  </si>
  <si>
    <t>A 1.5</t>
  </si>
  <si>
    <t>Parkett oder Linoleum</t>
  </si>
  <si>
    <t>A 1,8</t>
  </si>
  <si>
    <t>Schulleitung</t>
  </si>
  <si>
    <t>A 1.9</t>
  </si>
  <si>
    <t>A 1.10</t>
  </si>
  <si>
    <t>Teppichboden</t>
  </si>
  <si>
    <t>Werkraum</t>
  </si>
  <si>
    <t>A 1.11</t>
  </si>
  <si>
    <t>Klassenzimmer</t>
  </si>
  <si>
    <t>A 1.12</t>
  </si>
  <si>
    <t>Differenzierungsraum</t>
  </si>
  <si>
    <t>A 1.14</t>
  </si>
  <si>
    <t>A 2.12</t>
  </si>
  <si>
    <t>A 2.2</t>
  </si>
  <si>
    <t xml:space="preserve">A 2.1 </t>
  </si>
  <si>
    <t>Holzstufen/Linoleum</t>
  </si>
  <si>
    <t>A 2.3</t>
  </si>
  <si>
    <t>WC</t>
  </si>
  <si>
    <t>A 2.4</t>
  </si>
  <si>
    <t>Abstellraum</t>
  </si>
  <si>
    <t>A 2.2 a</t>
  </si>
  <si>
    <t>Marktplatz</t>
  </si>
  <si>
    <t>A 2.5</t>
  </si>
  <si>
    <t>Lehrerstützpunkt</t>
  </si>
  <si>
    <t>A 2.8</t>
  </si>
  <si>
    <t>A 2.9</t>
  </si>
  <si>
    <t>A 2.10</t>
  </si>
  <si>
    <t>A 2.11</t>
  </si>
  <si>
    <t>A 2.13</t>
  </si>
  <si>
    <t>A 2.14</t>
  </si>
  <si>
    <t>2. OG</t>
  </si>
  <si>
    <t>3. OG</t>
  </si>
  <si>
    <t>4. OG</t>
  </si>
  <si>
    <t>2.OG</t>
  </si>
  <si>
    <t>Terassenaufgang</t>
  </si>
  <si>
    <t>A 3.10</t>
  </si>
  <si>
    <t xml:space="preserve">A 3.1 </t>
  </si>
  <si>
    <t>A 3.2</t>
  </si>
  <si>
    <t>A 3.3</t>
  </si>
  <si>
    <t>A 3.4</t>
  </si>
  <si>
    <t>A 3.5</t>
  </si>
  <si>
    <t>A 3.6</t>
  </si>
  <si>
    <t>A 3.7</t>
  </si>
  <si>
    <t>A 3.8</t>
  </si>
  <si>
    <t>Mehrzweckraum</t>
  </si>
  <si>
    <t>A 3.9</t>
  </si>
  <si>
    <t>A 4.6</t>
  </si>
  <si>
    <t>Betonplatten</t>
  </si>
  <si>
    <t>A 4.5</t>
  </si>
  <si>
    <t>Holzstufen/Betonplatten</t>
  </si>
  <si>
    <t>A 4.1</t>
  </si>
  <si>
    <t>Parkett/Holzstufen</t>
  </si>
  <si>
    <t>A 4.2</t>
  </si>
  <si>
    <t>Linoleum/Betonplatten</t>
  </si>
  <si>
    <t>Technik/Lüftung</t>
  </si>
  <si>
    <t>A 4.7</t>
  </si>
  <si>
    <t>Stuhllager</t>
  </si>
  <si>
    <t>B 0.3</t>
  </si>
  <si>
    <t>?</t>
  </si>
  <si>
    <t>Kellerraum</t>
  </si>
  <si>
    <t>B 0.4</t>
  </si>
  <si>
    <t>Eiingang</t>
  </si>
  <si>
    <t>B 0.1</t>
  </si>
  <si>
    <t>Granitstufen/Terrazzo</t>
  </si>
  <si>
    <t>B 0.2</t>
  </si>
  <si>
    <t>Nebenraum</t>
  </si>
  <si>
    <t>B 1.10</t>
  </si>
  <si>
    <t>B 1.9</t>
  </si>
  <si>
    <t>B 1.11</t>
  </si>
  <si>
    <t>Magerbetonstreifen</t>
  </si>
  <si>
    <t>Küche</t>
  </si>
  <si>
    <t>B 1.4</t>
  </si>
  <si>
    <t>B 1.8</t>
  </si>
  <si>
    <t>Parkettschwingboden</t>
  </si>
  <si>
    <t>Lager/Archiv</t>
  </si>
  <si>
    <t>B 1.2</t>
  </si>
  <si>
    <t>B 1.1</t>
  </si>
  <si>
    <t>Mensa</t>
  </si>
  <si>
    <t>B 1.3</t>
  </si>
  <si>
    <t>Umkleide Mädchen</t>
  </si>
  <si>
    <t>B 1.6</t>
  </si>
  <si>
    <t>Umkleide Knaben</t>
  </si>
  <si>
    <t>B 1.7</t>
  </si>
  <si>
    <t>B 1.14</t>
  </si>
  <si>
    <t xml:space="preserve">Raum </t>
  </si>
  <si>
    <t>B 1.15</t>
  </si>
  <si>
    <t>Raum</t>
  </si>
  <si>
    <t>B 1.13</t>
  </si>
  <si>
    <t>B 1.12</t>
  </si>
  <si>
    <t>B 1.5</t>
  </si>
  <si>
    <t>Oberer Flur</t>
  </si>
  <si>
    <t>B 2.10</t>
  </si>
  <si>
    <t>Dielenboden</t>
  </si>
  <si>
    <t>Schulbibliothek</t>
  </si>
  <si>
    <t>B 2.11</t>
  </si>
  <si>
    <t>Technik/Putzraum</t>
  </si>
  <si>
    <t>B 2.12</t>
  </si>
  <si>
    <t>Unterer Flur</t>
  </si>
  <si>
    <t>B 2.4</t>
  </si>
  <si>
    <t>B 2.3</t>
  </si>
  <si>
    <t>B 2.2</t>
  </si>
  <si>
    <t>Mittagsbetreuung</t>
  </si>
  <si>
    <t>B 2.5</t>
  </si>
  <si>
    <t>B 2.1</t>
  </si>
  <si>
    <t>WC Jungen</t>
  </si>
  <si>
    <t>B 2.7</t>
  </si>
  <si>
    <t>B 2.6</t>
  </si>
  <si>
    <t>B 2.8</t>
  </si>
  <si>
    <t>B 3.7</t>
  </si>
  <si>
    <t>WC Personal</t>
  </si>
  <si>
    <t>B 3.10</t>
  </si>
  <si>
    <t>Garderobe Personal</t>
  </si>
  <si>
    <t>B 3.9</t>
  </si>
  <si>
    <t>B 3.8</t>
  </si>
  <si>
    <t>B 3.2</t>
  </si>
  <si>
    <t xml:space="preserve">B 3.1 </t>
  </si>
  <si>
    <t>Holzstufen/Parkett</t>
  </si>
  <si>
    <t>B 3.3</t>
  </si>
  <si>
    <t>B 3.6</t>
  </si>
  <si>
    <t>B 3.4</t>
  </si>
  <si>
    <t>B 3.5</t>
  </si>
  <si>
    <t>Schulmuseum</t>
  </si>
  <si>
    <t>B 3.11</t>
  </si>
  <si>
    <t>Beton</t>
  </si>
  <si>
    <t xml:space="preserve">Beton 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</si>
  <si>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</si>
  <si>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</si>
  <si>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</si>
  <si>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</si>
  <si>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</si>
  <si>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</si>
  <si>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</si>
  <si>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</si>
  <si>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</si>
  <si>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</si>
  <si>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</si>
  <si>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</si>
  <si>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</si>
  <si>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</si>
  <si>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</si>
  <si>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</si>
  <si>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Aufzug</t>
  </si>
  <si>
    <t>A 0.3a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</si>
  <si>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</si>
  <si>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</si>
  <si>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Tische  (wenn freigeräumt)
Schülertische feucht reinigen, (Schüler stuhlen auf!)</t>
  </si>
  <si>
    <t>Spülbecken, Ablage, Armaturen, Herde, Kühlschränke (außen) haftenden und nichthaftenden Schmutz entfernen</t>
  </si>
  <si>
    <t>Mensa-Küche,  Speiseräume</t>
  </si>
  <si>
    <t>Personalküche, Schul-, Lehrküche,Teeküche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</si>
</sst>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0" fontId="16" fillId="0" borderId="0" applyNumberFormat="0" applyFill="0" applyBorder="0" applyAlignment="0" applyProtection="0"/>
  </cellStyleXfs>
  <cellXfs count="316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164" fontId="20" fillId="0" borderId="0" xfId="25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26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1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NumberFormat="1" applyFont="1" applyFill="1" applyBorder="1" applyAlignment="1" applyProtection="1">
      <alignment horizontal="center" vertical="center"/>
      <protection hidden="1"/>
    </xf>
    <xf numFmtId="164" fontId="18" fillId="0" borderId="23" xfId="25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169" fontId="18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18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23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4" fontId="20" fillId="7" borderId="4" xfId="25" applyFont="1" applyFill="1" applyBorder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3" fillId="9" borderId="4" xfId="0" applyNumberFormat="1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left" vertical="center"/>
    </xf>
    <xf numFmtId="0" fontId="28" fillId="0" borderId="0" xfId="155" applyFont="1" applyAlignment="1">
      <alignment vertical="center"/>
    </xf>
    <xf numFmtId="0" fontId="24" fillId="0" borderId="0" xfId="156" applyFont="1" applyAlignment="1">
      <alignment vertical="center"/>
    </xf>
    <xf numFmtId="0" fontId="30" fillId="0" borderId="0" xfId="155" applyFont="1" applyAlignment="1">
      <alignment vertical="center"/>
    </xf>
    <xf numFmtId="0" fontId="28" fillId="0" borderId="0" xfId="155" applyFont="1" applyAlignment="1">
      <alignment horizontal="center" vertical="center"/>
    </xf>
    <xf numFmtId="0" fontId="28" fillId="0" borderId="50" xfId="155" applyFont="1" applyBorder="1" applyAlignment="1">
      <alignment vertical="center"/>
    </xf>
    <xf numFmtId="0" fontId="28" fillId="0" borderId="51" xfId="155" applyFont="1" applyBorder="1" applyAlignment="1">
      <alignment horizontal="center" vertical="center"/>
    </xf>
    <xf numFmtId="0" fontId="24" fillId="0" borderId="52" xfId="156" applyFont="1" applyBorder="1" applyAlignment="1">
      <alignment horizontal="center" vertical="center"/>
    </xf>
    <xf numFmtId="0" fontId="28" fillId="0" borderId="51" xfId="155" applyFont="1" applyBorder="1" applyAlignment="1">
      <alignment horizontal="center" vertical="center" textRotation="90" wrapText="1"/>
    </xf>
    <xf numFmtId="0" fontId="28" fillId="0" borderId="52" xfId="155" applyFont="1" applyBorder="1" applyAlignment="1">
      <alignment horizontal="center" vertical="center" textRotation="90" wrapText="1"/>
    </xf>
    <xf numFmtId="0" fontId="30" fillId="8" borderId="50" xfId="155" applyFont="1" applyFill="1" applyBorder="1" applyAlignment="1">
      <alignment vertical="center"/>
    </xf>
    <xf numFmtId="0" fontId="28" fillId="0" borderId="53" xfId="155" applyFont="1" applyBorder="1" applyAlignment="1">
      <alignment horizontal="center" vertical="center"/>
    </xf>
    <xf numFmtId="0" fontId="28" fillId="0" borderId="54" xfId="155" applyFont="1" applyBorder="1" applyAlignment="1">
      <alignment horizontal="center" vertical="center"/>
    </xf>
    <xf numFmtId="0" fontId="28" fillId="0" borderId="46" xfId="155" applyFont="1" applyBorder="1" applyAlignment="1">
      <alignment horizontal="center" vertical="center"/>
    </xf>
    <xf numFmtId="0" fontId="28" fillId="0" borderId="4" xfId="155" applyFont="1" applyBorder="1" applyAlignment="1">
      <alignment horizontal="center" vertical="center"/>
    </xf>
    <xf numFmtId="0" fontId="28" fillId="0" borderId="55" xfId="155" applyFont="1" applyBorder="1" applyAlignment="1">
      <alignment vertical="center" wrapText="1"/>
    </xf>
    <xf numFmtId="0" fontId="31" fillId="8" borderId="50" xfId="156" applyFont="1" applyFill="1" applyBorder="1" applyAlignment="1">
      <alignment vertical="center" wrapText="1"/>
    </xf>
    <xf numFmtId="0" fontId="28" fillId="0" borderId="56" xfId="155" applyFont="1" applyBorder="1" applyAlignment="1">
      <alignment horizontal="center" vertical="center"/>
    </xf>
    <xf numFmtId="0" fontId="28" fillId="0" borderId="57" xfId="155" applyFont="1" applyBorder="1" applyAlignment="1">
      <alignment horizontal="center" vertical="center"/>
    </xf>
    <xf numFmtId="0" fontId="28" fillId="0" borderId="0" xfId="155" applyFont="1" applyAlignment="1">
      <alignment vertical="center" wrapText="1"/>
    </xf>
    <xf numFmtId="0" fontId="33" fillId="0" borderId="0" xfId="155" applyFont="1" applyAlignment="1">
      <alignment vertical="center"/>
    </xf>
    <xf numFmtId="0" fontId="1" fillId="0" borderId="0" xfId="155" applyAlignment="1">
      <alignment vertical="center"/>
    </xf>
    <xf numFmtId="0" fontId="33" fillId="10" borderId="1" xfId="155" applyFont="1" applyFill="1" applyBorder="1" applyAlignment="1">
      <alignment vertical="center"/>
    </xf>
    <xf numFmtId="0" fontId="34" fillId="3" borderId="4" xfId="155" applyFont="1" applyFill="1" applyBorder="1" applyAlignment="1">
      <alignment vertical="center"/>
    </xf>
    <xf numFmtId="0" fontId="1" fillId="0" borderId="0" xfId="155" applyAlignment="1">
      <alignment vertical="center" wrapText="1"/>
    </xf>
    <xf numFmtId="0" fontId="19" fillId="0" borderId="0" xfId="155" applyFont="1" applyAlignment="1">
      <alignment vertical="center"/>
    </xf>
    <xf numFmtId="0" fontId="36" fillId="12" borderId="4" xfId="155" applyFont="1" applyFill="1" applyBorder="1" applyAlignment="1">
      <alignment vertical="center" wrapText="1"/>
    </xf>
    <xf numFmtId="0" fontId="25" fillId="12" borderId="4" xfId="155" applyFont="1" applyFill="1" applyBorder="1" applyAlignment="1">
      <alignment vertical="center" wrapText="1"/>
    </xf>
    <xf numFmtId="0" fontId="36" fillId="12" borderId="60" xfId="155" applyFont="1" applyFill="1" applyBorder="1" applyAlignment="1">
      <alignment vertical="center" wrapText="1"/>
    </xf>
    <xf numFmtId="0" fontId="25" fillId="0" borderId="4" xfId="155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4" xfId="0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49" fontId="16" fillId="3" borderId="1" xfId="157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1" fillId="0" borderId="56" xfId="155" applyBorder="1" applyAlignment="1">
      <alignment horizontal="center" vertical="center"/>
    </xf>
    <xf numFmtId="0" fontId="1" fillId="0" borderId="46" xfId="155" applyBorder="1" applyAlignment="1">
      <alignment horizontal="center" vertical="center"/>
    </xf>
    <xf numFmtId="0" fontId="28" fillId="0" borderId="0" xfId="155" applyFont="1" applyAlignment="1">
      <alignment horizontal="center" vertical="center" wrapText="1"/>
    </xf>
    <xf numFmtId="0" fontId="28" fillId="9" borderId="0" xfId="155" applyFont="1" applyFill="1" applyAlignment="1">
      <alignment horizontal="center" vertical="center"/>
    </xf>
    <xf numFmtId="0" fontId="30" fillId="8" borderId="53" xfId="155" applyFont="1" applyFill="1" applyBorder="1" applyAlignment="1">
      <alignment horizontal="center" vertical="center" wrapText="1"/>
    </xf>
    <xf numFmtId="0" fontId="30" fillId="9" borderId="0" xfId="155" applyFont="1" applyFill="1" applyAlignment="1">
      <alignment horizontal="center" vertical="center" wrapText="1"/>
    </xf>
    <xf numFmtId="0" fontId="28" fillId="0" borderId="62" xfId="155" applyFont="1" applyBorder="1" applyAlignment="1">
      <alignment horizontal="center" vertical="center"/>
    </xf>
    <xf numFmtId="0" fontId="28" fillId="0" borderId="65" xfId="155" applyFont="1" applyBorder="1" applyAlignment="1">
      <alignment vertical="center" wrapText="1"/>
    </xf>
    <xf numFmtId="0" fontId="28" fillId="0" borderId="63" xfId="155" applyFont="1" applyBorder="1" applyAlignment="1">
      <alignment horizontal="center" vertical="center"/>
    </xf>
    <xf numFmtId="0" fontId="24" fillId="0" borderId="55" xfId="156" applyFont="1" applyBorder="1" applyAlignment="1">
      <alignment vertical="center" wrapText="1"/>
    </xf>
    <xf numFmtId="0" fontId="32" fillId="0" borderId="55" xfId="156" applyFont="1" applyBorder="1" applyAlignment="1">
      <alignment vertical="center" wrapText="1"/>
    </xf>
    <xf numFmtId="0" fontId="28" fillId="0" borderId="64" xfId="155" applyFont="1" applyBorder="1" applyAlignment="1">
      <alignment horizontal="center" vertical="center"/>
    </xf>
    <xf numFmtId="0" fontId="32" fillId="0" borderId="66" xfId="156" applyFont="1" applyBorder="1" applyAlignment="1">
      <alignment vertical="center" wrapText="1"/>
    </xf>
    <xf numFmtId="0" fontId="28" fillId="8" borderId="0" xfId="155" applyFont="1" applyFill="1" applyAlignment="1">
      <alignment horizontal="center" vertical="center"/>
    </xf>
    <xf numFmtId="0" fontId="28" fillId="0" borderId="67" xfId="155" applyFont="1" applyBorder="1" applyAlignment="1">
      <alignment vertical="center" wrapText="1"/>
    </xf>
    <xf numFmtId="0" fontId="28" fillId="0" borderId="68" xfId="155" applyFont="1" applyBorder="1" applyAlignment="1">
      <alignment vertical="center" wrapText="1"/>
    </xf>
    <xf numFmtId="0" fontId="28" fillId="8" borderId="39" xfId="155" applyFont="1" applyFill="1" applyBorder="1" applyAlignment="1">
      <alignment vertical="center"/>
    </xf>
    <xf numFmtId="4" fontId="20" fillId="7" borderId="61" xfId="0" applyNumberFormat="1" applyFont="1" applyFill="1" applyBorder="1" applyAlignment="1" applyProtection="1">
      <alignment horizontal="center" vertical="center"/>
      <protection hidden="1"/>
    </xf>
    <xf numFmtId="4" fontId="20" fillId="6" borderId="61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1" xfId="25" applyFont="1" applyFill="1" applyBorder="1" applyAlignment="1" applyProtection="1">
      <alignment horizontal="center" vertical="center"/>
      <protection hidden="1"/>
    </xf>
    <xf numFmtId="44" fontId="20" fillId="7" borderId="61" xfId="146" applyFont="1" applyFill="1" applyBorder="1" applyAlignment="1" applyProtection="1">
      <alignment horizontal="center" vertical="center"/>
      <protection hidden="1"/>
    </xf>
    <xf numFmtId="168" fontId="20" fillId="7" borderId="61" xfId="0" applyNumberFormat="1" applyFont="1" applyFill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vertical="center"/>
    </xf>
    <xf numFmtId="4" fontId="23" fillId="7" borderId="4" xfId="0" applyNumberFormat="1" applyFont="1" applyFill="1" applyBorder="1" applyAlignment="1" applyProtection="1">
      <alignment vertical="center"/>
      <protection hidden="1"/>
    </xf>
    <xf numFmtId="4" fontId="23" fillId="6" borderId="4" xfId="0" applyNumberFormat="1" applyFont="1" applyFill="1" applyBorder="1" applyAlignment="1" applyProtection="1">
      <alignment vertical="center"/>
      <protection locked="0" hidden="1"/>
    </xf>
    <xf numFmtId="164" fontId="23" fillId="7" borderId="4" xfId="25" applyFont="1" applyFill="1" applyBorder="1" applyAlignment="1" applyProtection="1">
      <alignment vertical="center"/>
      <protection hidden="1"/>
    </xf>
    <xf numFmtId="44" fontId="23" fillId="7" borderId="4" xfId="146" applyFont="1" applyFill="1" applyBorder="1" applyAlignment="1" applyProtection="1">
      <alignment vertical="center"/>
      <protection hidden="1"/>
    </xf>
    <xf numFmtId="168" fontId="23" fillId="7" borderId="4" xfId="0" applyNumberFormat="1" applyFont="1" applyFill="1" applyBorder="1" applyAlignment="1" applyProtection="1">
      <alignment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8" fillId="0" borderId="38" xfId="155" applyFont="1" applyBorder="1" applyAlignment="1">
      <alignment horizontal="center" vertical="center"/>
    </xf>
    <xf numFmtId="0" fontId="28" fillId="0" borderId="39" xfId="155" applyFont="1" applyBorder="1" applyAlignment="1">
      <alignment horizontal="center" vertical="center"/>
    </xf>
    <xf numFmtId="0" fontId="28" fillId="0" borderId="40" xfId="155" applyFont="1" applyBorder="1" applyAlignment="1">
      <alignment horizontal="center" vertical="center"/>
    </xf>
    <xf numFmtId="0" fontId="30" fillId="8" borderId="38" xfId="155" applyFont="1" applyFill="1" applyBorder="1" applyAlignment="1">
      <alignment horizontal="left" vertical="center" wrapText="1"/>
    </xf>
    <xf numFmtId="0" fontId="30" fillId="8" borderId="39" xfId="155" applyFont="1" applyFill="1" applyBorder="1" applyAlignment="1">
      <alignment horizontal="left" vertical="center" wrapText="1"/>
    </xf>
    <xf numFmtId="0" fontId="30" fillId="8" borderId="40" xfId="155" applyFont="1" applyFill="1" applyBorder="1" applyAlignment="1">
      <alignment horizontal="left" vertical="center" wrapText="1"/>
    </xf>
    <xf numFmtId="0" fontId="30" fillId="8" borderId="54" xfId="155" applyFont="1" applyFill="1" applyBorder="1" applyAlignment="1">
      <alignment horizontal="center" vertical="center"/>
    </xf>
    <xf numFmtId="0" fontId="30" fillId="8" borderId="64" xfId="155" applyFont="1" applyFill="1" applyBorder="1" applyAlignment="1">
      <alignment horizontal="center" vertical="center"/>
    </xf>
    <xf numFmtId="0" fontId="1" fillId="0" borderId="4" xfId="155" applyBorder="1" applyAlignment="1">
      <alignment vertical="center"/>
    </xf>
    <xf numFmtId="0" fontId="1" fillId="0" borderId="63" xfId="155" applyBorder="1" applyAlignment="1">
      <alignment vertical="center"/>
    </xf>
    <xf numFmtId="0" fontId="1" fillId="0" borderId="1" xfId="155" applyBorder="1" applyAlignment="1">
      <alignment vertical="center"/>
    </xf>
    <xf numFmtId="0" fontId="1" fillId="0" borderId="2" xfId="155" applyBorder="1" applyAlignment="1">
      <alignment vertical="center"/>
    </xf>
    <xf numFmtId="0" fontId="1" fillId="0" borderId="33" xfId="155" applyBorder="1" applyAlignment="1">
      <alignment vertical="center"/>
    </xf>
    <xf numFmtId="0" fontId="1" fillId="0" borderId="57" xfId="155" applyBorder="1" applyAlignment="1">
      <alignment vertical="center" wrapText="1"/>
    </xf>
    <xf numFmtId="0" fontId="1" fillId="0" borderId="62" xfId="155" applyBorder="1" applyAlignment="1">
      <alignment vertical="center" wrapText="1"/>
    </xf>
    <xf numFmtId="0" fontId="1" fillId="0" borderId="4" xfId="155" applyBorder="1" applyAlignment="1">
      <alignment vertical="center" wrapText="1"/>
    </xf>
    <xf numFmtId="0" fontId="1" fillId="0" borderId="63" xfId="155" applyBorder="1" applyAlignment="1">
      <alignment vertical="center" wrapText="1"/>
    </xf>
    <xf numFmtId="0" fontId="36" fillId="3" borderId="1" xfId="155" applyFont="1" applyFill="1" applyBorder="1" applyAlignment="1">
      <alignment horizontal="center" vertical="center" wrapText="1"/>
    </xf>
    <xf numFmtId="0" fontId="36" fillId="3" borderId="3" xfId="155" applyFont="1" applyFill="1" applyBorder="1" applyAlignment="1">
      <alignment horizontal="center" vertical="center" wrapText="1"/>
    </xf>
    <xf numFmtId="0" fontId="25" fillId="3" borderId="1" xfId="155" applyFont="1" applyFill="1" applyBorder="1" applyAlignment="1">
      <alignment horizontal="center" vertical="center" wrapText="1"/>
    </xf>
    <xf numFmtId="0" fontId="35" fillId="11" borderId="58" xfId="155" applyFont="1" applyFill="1" applyBorder="1" applyAlignment="1">
      <alignment vertical="center" wrapText="1"/>
    </xf>
    <xf numFmtId="0" fontId="35" fillId="11" borderId="59" xfId="155" applyFont="1" applyFill="1" applyBorder="1" applyAlignment="1">
      <alignment vertical="center" wrapText="1"/>
    </xf>
    <xf numFmtId="0" fontId="35" fillId="0" borderId="58" xfId="155" applyFont="1" applyBorder="1" applyAlignment="1">
      <alignment horizontal="center" vertical="center" wrapText="1"/>
    </xf>
    <xf numFmtId="0" fontId="35" fillId="0" borderId="59" xfId="155" applyFont="1" applyBorder="1" applyAlignment="1">
      <alignment horizontal="center" vertical="center" wrapText="1"/>
    </xf>
    <xf numFmtId="0" fontId="36" fillId="3" borderId="35" xfId="155" applyFont="1" applyFill="1" applyBorder="1" applyAlignment="1">
      <alignment horizontal="center" vertical="center" wrapText="1"/>
    </xf>
    <xf numFmtId="0" fontId="36" fillId="12" borderId="1" xfId="155" applyFont="1" applyFill="1" applyBorder="1" applyAlignment="1">
      <alignment horizontal="center" vertical="center" wrapText="1"/>
    </xf>
    <xf numFmtId="0" fontId="36" fillId="12" borderId="3" xfId="155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58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Euro" xfId="1" xr:uid="{00000000-0005-0000-0000-00004A000000}"/>
    <cellStyle name="fnRegressQ" xfId="2" xr:uid="{00000000-0005-0000-0000-00004B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7" builtinId="8"/>
    <cellStyle name="Prozent" xfId="3" builtinId="5"/>
    <cellStyle name="Standard" xfId="0" builtinId="0"/>
    <cellStyle name="Standard 2" xfId="155" xr:uid="{00000000-0005-0000-0000-00009A000000}"/>
    <cellStyle name="Standard 3" xfId="156" xr:uid="{00000000-0005-0000-0000-00009B000000}"/>
    <cellStyle name="Standard 7" xfId="4" xr:uid="{00000000-0005-0000-0000-00009C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88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5" t="s">
        <v>136</v>
      </c>
      <c r="D13" s="276"/>
      <c r="E13" s="276"/>
      <c r="F13" s="277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C7" sqref="C7:D7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30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30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30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30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30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30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30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30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30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30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30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30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30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31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0E04-9C05-436B-9ECA-F4CEF9C62D20}">
  <sheetPr>
    <pageSetUpPr fitToPage="1"/>
  </sheetPr>
  <dimension ref="A1:Q63"/>
  <sheetViews>
    <sheetView showGridLines="0" zoomScale="85" zoomScaleNormal="85" zoomScalePageLayoutView="125" workbookViewId="0">
      <selection activeCell="Q10" sqref="Q10"/>
    </sheetView>
  </sheetViews>
  <sheetFormatPr baseColWidth="10" defaultColWidth="10.85546875" defaultRowHeight="14.25" x14ac:dyDescent="0.2"/>
  <cols>
    <col min="1" max="1" width="31.5703125" style="155" customWidth="1"/>
    <col min="2" max="13" width="10" style="155" customWidth="1"/>
    <col min="14" max="16384" width="10.85546875" style="155"/>
  </cols>
  <sheetData>
    <row r="1" spans="1:15" x14ac:dyDescent="0.2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5" ht="15" x14ac:dyDescent="0.2">
      <c r="A2" s="156" t="s">
        <v>202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5" x14ac:dyDescent="0.2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5" ht="15" thickBot="1" x14ac:dyDescent="0.25">
      <c r="A4" s="154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5" ht="33" customHeight="1" thickBot="1" x14ac:dyDescent="0.25">
      <c r="B5" s="278" t="s">
        <v>203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80"/>
    </row>
    <row r="6" spans="1:15" ht="54" customHeight="1" thickBot="1" x14ac:dyDescent="0.25">
      <c r="A6" s="158" t="s">
        <v>204</v>
      </c>
      <c r="B6" s="159" t="s">
        <v>205</v>
      </c>
      <c r="C6" s="159" t="s">
        <v>41</v>
      </c>
      <c r="D6" s="159" t="s">
        <v>206</v>
      </c>
      <c r="E6" s="159" t="s">
        <v>207</v>
      </c>
      <c r="F6" s="159" t="s">
        <v>208</v>
      </c>
      <c r="G6" s="159" t="s">
        <v>209</v>
      </c>
      <c r="H6" s="159" t="s">
        <v>210</v>
      </c>
      <c r="I6" s="159" t="s">
        <v>211</v>
      </c>
      <c r="J6" s="159" t="s">
        <v>212</v>
      </c>
      <c r="K6" s="159" t="s">
        <v>213</v>
      </c>
      <c r="L6" s="159" t="s">
        <v>214</v>
      </c>
      <c r="M6" s="159" t="s">
        <v>215</v>
      </c>
      <c r="N6" s="159" t="s">
        <v>216</v>
      </c>
      <c r="O6" s="160" t="s">
        <v>217</v>
      </c>
    </row>
    <row r="7" spans="1:15" ht="129" customHeight="1" thickBot="1" x14ac:dyDescent="0.25">
      <c r="A7" s="158"/>
      <c r="B7" s="161" t="s">
        <v>218</v>
      </c>
      <c r="C7" s="161" t="s">
        <v>219</v>
      </c>
      <c r="D7" s="161" t="s">
        <v>220</v>
      </c>
      <c r="E7" s="161" t="s">
        <v>221</v>
      </c>
      <c r="F7" s="161" t="s">
        <v>222</v>
      </c>
      <c r="G7" s="161" t="s">
        <v>223</v>
      </c>
      <c r="H7" s="161" t="s">
        <v>224</v>
      </c>
      <c r="I7" s="161" t="s">
        <v>225</v>
      </c>
      <c r="J7" s="161" t="s">
        <v>226</v>
      </c>
      <c r="K7" s="161" t="s">
        <v>533</v>
      </c>
      <c r="L7" s="161" t="s">
        <v>532</v>
      </c>
      <c r="M7" s="161" t="s">
        <v>227</v>
      </c>
      <c r="N7" s="161" t="s">
        <v>228</v>
      </c>
      <c r="O7" s="162" t="s">
        <v>200</v>
      </c>
    </row>
    <row r="8" spans="1:15" ht="33" customHeight="1" thickBot="1" x14ac:dyDescent="0.25">
      <c r="A8" s="163" t="s">
        <v>229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</row>
    <row r="9" spans="1:15" ht="72.95" customHeight="1" x14ac:dyDescent="0.2">
      <c r="A9" s="259" t="s">
        <v>230</v>
      </c>
      <c r="B9" s="164" t="s">
        <v>231</v>
      </c>
      <c r="C9" s="165" t="s">
        <v>231</v>
      </c>
      <c r="D9" s="165" t="s">
        <v>231</v>
      </c>
      <c r="E9" s="165" t="s">
        <v>231</v>
      </c>
      <c r="F9" s="165" t="s">
        <v>231</v>
      </c>
      <c r="G9" s="165" t="s">
        <v>231</v>
      </c>
      <c r="H9" s="165" t="s">
        <v>231</v>
      </c>
      <c r="I9" s="165" t="s">
        <v>231</v>
      </c>
      <c r="J9" s="165" t="s">
        <v>231</v>
      </c>
      <c r="K9" s="165" t="s">
        <v>231</v>
      </c>
      <c r="L9" s="165" t="s">
        <v>231</v>
      </c>
      <c r="M9" s="165" t="s">
        <v>231</v>
      </c>
      <c r="N9" s="165" t="s">
        <v>231</v>
      </c>
      <c r="O9" s="255" t="s">
        <v>231</v>
      </c>
    </row>
    <row r="10" spans="1:15" ht="72.95" customHeight="1" x14ac:dyDescent="0.2">
      <c r="A10" s="168" t="s">
        <v>232</v>
      </c>
      <c r="B10" s="166" t="s">
        <v>231</v>
      </c>
      <c r="C10" s="167" t="s">
        <v>231</v>
      </c>
      <c r="D10" s="167" t="s">
        <v>231</v>
      </c>
      <c r="E10" s="167" t="s">
        <v>231</v>
      </c>
      <c r="F10" s="167" t="s">
        <v>231</v>
      </c>
      <c r="G10" s="167" t="s">
        <v>231</v>
      </c>
      <c r="H10" s="167" t="s">
        <v>231</v>
      </c>
      <c r="I10" s="167" t="s">
        <v>231</v>
      </c>
      <c r="J10" s="167" t="s">
        <v>231</v>
      </c>
      <c r="K10" s="167" t="s">
        <v>231</v>
      </c>
      <c r="L10" s="167" t="s">
        <v>231</v>
      </c>
      <c r="M10" s="167" t="s">
        <v>231</v>
      </c>
      <c r="N10" s="167" t="s">
        <v>231</v>
      </c>
      <c r="O10" s="252" t="s">
        <v>231</v>
      </c>
    </row>
    <row r="11" spans="1:15" ht="72.95" customHeight="1" x14ac:dyDescent="0.2">
      <c r="A11" s="168" t="s">
        <v>233</v>
      </c>
      <c r="B11" s="166" t="s">
        <v>20</v>
      </c>
      <c r="C11" s="167" t="s">
        <v>20</v>
      </c>
      <c r="D11" s="167" t="s">
        <v>14</v>
      </c>
      <c r="E11" s="167" t="s">
        <v>20</v>
      </c>
      <c r="F11" s="167" t="s">
        <v>20</v>
      </c>
      <c r="G11" s="167" t="s">
        <v>20</v>
      </c>
      <c r="H11" s="167" t="s">
        <v>20</v>
      </c>
      <c r="I11" s="167" t="s">
        <v>234</v>
      </c>
      <c r="J11" s="167" t="s">
        <v>234</v>
      </c>
      <c r="K11" s="167" t="s">
        <v>20</v>
      </c>
      <c r="L11" s="167" t="s">
        <v>20</v>
      </c>
      <c r="M11" s="167" t="s">
        <v>20</v>
      </c>
      <c r="N11" s="167" t="s">
        <v>20</v>
      </c>
      <c r="O11" s="252" t="s">
        <v>20</v>
      </c>
    </row>
    <row r="12" spans="1:15" ht="72.95" customHeight="1" x14ac:dyDescent="0.2">
      <c r="A12" s="168" t="s">
        <v>530</v>
      </c>
      <c r="B12" s="166" t="s">
        <v>10</v>
      </c>
      <c r="C12" s="167" t="s">
        <v>10</v>
      </c>
      <c r="D12" s="167" t="s">
        <v>235</v>
      </c>
      <c r="E12" s="167" t="s">
        <v>235</v>
      </c>
      <c r="F12" s="167" t="s">
        <v>235</v>
      </c>
      <c r="G12" s="167" t="s">
        <v>14</v>
      </c>
      <c r="H12" s="167" t="s">
        <v>14</v>
      </c>
      <c r="I12" s="167" t="s">
        <v>235</v>
      </c>
      <c r="J12" s="167" t="s">
        <v>235</v>
      </c>
      <c r="K12" s="167" t="s">
        <v>14</v>
      </c>
      <c r="L12" s="167"/>
      <c r="M12" s="167" t="s">
        <v>20</v>
      </c>
      <c r="N12" s="167"/>
      <c r="O12" s="252"/>
    </row>
    <row r="13" spans="1:15" ht="72.95" customHeight="1" x14ac:dyDescent="0.2">
      <c r="A13" s="168" t="s">
        <v>531</v>
      </c>
      <c r="B13" s="166"/>
      <c r="C13" s="167"/>
      <c r="D13" s="167"/>
      <c r="E13" s="167"/>
      <c r="F13" s="167"/>
      <c r="G13" s="167"/>
      <c r="H13" s="167"/>
      <c r="I13" s="167"/>
      <c r="J13" s="167"/>
      <c r="K13" s="167" t="s">
        <v>14</v>
      </c>
      <c r="L13" s="167"/>
      <c r="M13" s="167"/>
      <c r="N13" s="167"/>
      <c r="O13" s="252"/>
    </row>
    <row r="14" spans="1:15" ht="72.95" customHeight="1" x14ac:dyDescent="0.2">
      <c r="A14" s="168" t="s">
        <v>236</v>
      </c>
      <c r="B14" s="166" t="s">
        <v>10</v>
      </c>
      <c r="C14" s="167" t="s">
        <v>10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252"/>
    </row>
    <row r="15" spans="1:15" ht="72.95" customHeight="1" x14ac:dyDescent="0.2">
      <c r="A15" s="168" t="s">
        <v>237</v>
      </c>
      <c r="B15" s="166" t="s">
        <v>14</v>
      </c>
      <c r="C15" s="167" t="s">
        <v>14</v>
      </c>
      <c r="D15" s="167" t="s">
        <v>14</v>
      </c>
      <c r="E15" s="167" t="s">
        <v>14</v>
      </c>
      <c r="F15" s="167" t="s">
        <v>14</v>
      </c>
      <c r="G15" s="167" t="s">
        <v>14</v>
      </c>
      <c r="H15" s="167" t="s">
        <v>14</v>
      </c>
      <c r="I15" s="167" t="s">
        <v>14</v>
      </c>
      <c r="J15" s="167" t="s">
        <v>14</v>
      </c>
      <c r="K15" s="167" t="s">
        <v>14</v>
      </c>
      <c r="L15" s="167" t="s">
        <v>14</v>
      </c>
      <c r="M15" s="167" t="s">
        <v>14</v>
      </c>
      <c r="N15" s="167" t="s">
        <v>14</v>
      </c>
      <c r="O15" s="252" t="s">
        <v>14</v>
      </c>
    </row>
    <row r="16" spans="1:15" ht="72.95" customHeight="1" x14ac:dyDescent="0.2">
      <c r="A16" s="168" t="s">
        <v>238</v>
      </c>
      <c r="B16" s="166" t="s">
        <v>28</v>
      </c>
      <c r="C16" s="167" t="s">
        <v>28</v>
      </c>
      <c r="D16" s="167" t="s">
        <v>28</v>
      </c>
      <c r="E16" s="167" t="s">
        <v>28</v>
      </c>
      <c r="F16" s="167" t="s">
        <v>28</v>
      </c>
      <c r="G16" s="167" t="s">
        <v>28</v>
      </c>
      <c r="H16" s="167" t="s">
        <v>28</v>
      </c>
      <c r="I16" s="167" t="s">
        <v>28</v>
      </c>
      <c r="J16" s="167" t="s">
        <v>28</v>
      </c>
      <c r="K16" s="167" t="s">
        <v>28</v>
      </c>
      <c r="L16" s="167" t="s">
        <v>28</v>
      </c>
      <c r="M16" s="167" t="s">
        <v>28</v>
      </c>
      <c r="N16" s="167" t="s">
        <v>28</v>
      </c>
      <c r="O16" s="252" t="s">
        <v>28</v>
      </c>
    </row>
    <row r="17" spans="1:15" ht="72.95" customHeight="1" x14ac:dyDescent="0.2">
      <c r="A17" s="168" t="s">
        <v>239</v>
      </c>
      <c r="B17" s="166" t="s">
        <v>25</v>
      </c>
      <c r="C17" s="167" t="s">
        <v>25</v>
      </c>
      <c r="D17" s="167" t="s">
        <v>25</v>
      </c>
      <c r="E17" s="167" t="s">
        <v>25</v>
      </c>
      <c r="F17" s="167" t="s">
        <v>25</v>
      </c>
      <c r="G17" s="167" t="s">
        <v>25</v>
      </c>
      <c r="H17" s="167" t="s">
        <v>25</v>
      </c>
      <c r="I17" s="167" t="s">
        <v>25</v>
      </c>
      <c r="J17" s="167" t="s">
        <v>25</v>
      </c>
      <c r="K17" s="167" t="s">
        <v>25</v>
      </c>
      <c r="L17" s="167" t="s">
        <v>25</v>
      </c>
      <c r="M17" s="167" t="s">
        <v>25</v>
      </c>
      <c r="N17" s="167" t="s">
        <v>25</v>
      </c>
      <c r="O17" s="252" t="s">
        <v>25</v>
      </c>
    </row>
    <row r="18" spans="1:15" ht="72.95" customHeight="1" x14ac:dyDescent="0.2">
      <c r="A18" s="168" t="s">
        <v>240</v>
      </c>
      <c r="B18" s="166"/>
      <c r="C18" s="167"/>
      <c r="D18" s="167"/>
      <c r="E18" s="167" t="s">
        <v>11</v>
      </c>
      <c r="F18" s="167" t="s">
        <v>11</v>
      </c>
      <c r="G18" s="167"/>
      <c r="H18" s="167"/>
      <c r="I18" s="167"/>
      <c r="J18" s="167"/>
      <c r="K18" s="167"/>
      <c r="L18" s="167"/>
      <c r="M18" s="167"/>
      <c r="N18" s="167"/>
      <c r="O18" s="252"/>
    </row>
    <row r="19" spans="1:15" ht="72.95" customHeight="1" x14ac:dyDescent="0.2">
      <c r="A19" s="168" t="s">
        <v>241</v>
      </c>
      <c r="B19" s="166" t="s">
        <v>25</v>
      </c>
      <c r="C19" s="167" t="s">
        <v>25</v>
      </c>
      <c r="D19" s="167" t="s">
        <v>235</v>
      </c>
      <c r="E19" s="167" t="s">
        <v>25</v>
      </c>
      <c r="F19" s="167" t="s">
        <v>25</v>
      </c>
      <c r="G19" s="167" t="s">
        <v>25</v>
      </c>
      <c r="H19" s="167" t="s">
        <v>25</v>
      </c>
      <c r="I19" s="167" t="s">
        <v>25</v>
      </c>
      <c r="J19" s="167" t="s">
        <v>25</v>
      </c>
      <c r="K19" s="167" t="s">
        <v>25</v>
      </c>
      <c r="L19" s="167"/>
      <c r="M19" s="167"/>
      <c r="N19" s="167" t="s">
        <v>25</v>
      </c>
      <c r="O19" s="252"/>
    </row>
    <row r="20" spans="1:15" ht="72.95" customHeight="1" x14ac:dyDescent="0.2">
      <c r="A20" s="168" t="s">
        <v>242</v>
      </c>
      <c r="B20" s="166" t="s">
        <v>32</v>
      </c>
      <c r="C20" s="167" t="s">
        <v>32</v>
      </c>
      <c r="D20" s="167" t="s">
        <v>235</v>
      </c>
      <c r="E20" s="167" t="s">
        <v>32</v>
      </c>
      <c r="F20" s="167" t="s">
        <v>32</v>
      </c>
      <c r="G20" s="167" t="s">
        <v>32</v>
      </c>
      <c r="H20" s="167" t="s">
        <v>32</v>
      </c>
      <c r="I20" s="167" t="s">
        <v>32</v>
      </c>
      <c r="J20" s="167" t="s">
        <v>32</v>
      </c>
      <c r="K20" s="167" t="s">
        <v>32</v>
      </c>
      <c r="L20" s="167" t="s">
        <v>235</v>
      </c>
      <c r="M20" s="167" t="s">
        <v>32</v>
      </c>
      <c r="N20" s="167"/>
      <c r="O20" s="252"/>
    </row>
    <row r="21" spans="1:15" ht="72.95" customHeight="1" x14ac:dyDescent="0.2">
      <c r="A21" s="168" t="s">
        <v>243</v>
      </c>
      <c r="B21" s="166" t="s">
        <v>25</v>
      </c>
      <c r="C21" s="167" t="s">
        <v>25</v>
      </c>
      <c r="D21" s="167"/>
      <c r="E21" s="167" t="s">
        <v>25</v>
      </c>
      <c r="F21" s="167" t="s">
        <v>25</v>
      </c>
      <c r="G21" s="167" t="s">
        <v>25</v>
      </c>
      <c r="H21" s="167" t="s">
        <v>25</v>
      </c>
      <c r="I21" s="167" t="s">
        <v>25</v>
      </c>
      <c r="J21" s="167" t="s">
        <v>25</v>
      </c>
      <c r="K21" s="167" t="s">
        <v>25</v>
      </c>
      <c r="L21" s="167"/>
      <c r="M21" s="167" t="s">
        <v>25</v>
      </c>
      <c r="N21" s="167"/>
      <c r="O21" s="252"/>
    </row>
    <row r="22" spans="1:15" ht="72.95" customHeight="1" x14ac:dyDescent="0.2">
      <c r="A22" s="168" t="s">
        <v>244</v>
      </c>
      <c r="B22" s="166" t="s">
        <v>20</v>
      </c>
      <c r="C22" s="167" t="s">
        <v>20</v>
      </c>
      <c r="D22" s="167" t="s">
        <v>20</v>
      </c>
      <c r="E22" s="167" t="s">
        <v>20</v>
      </c>
      <c r="F22" s="167" t="s">
        <v>20</v>
      </c>
      <c r="G22" s="167" t="s">
        <v>20</v>
      </c>
      <c r="H22" s="167" t="s">
        <v>20</v>
      </c>
      <c r="I22" s="167" t="s">
        <v>20</v>
      </c>
      <c r="J22" s="167" t="s">
        <v>20</v>
      </c>
      <c r="K22" s="167" t="s">
        <v>20</v>
      </c>
      <c r="L22" s="167" t="s">
        <v>20</v>
      </c>
      <c r="M22" s="167" t="s">
        <v>20</v>
      </c>
      <c r="N22" s="167"/>
      <c r="O22" s="252"/>
    </row>
    <row r="23" spans="1:15" ht="72.95" customHeight="1" x14ac:dyDescent="0.2">
      <c r="A23" s="168" t="s">
        <v>245</v>
      </c>
      <c r="B23" s="166"/>
      <c r="C23" s="167"/>
      <c r="D23" s="167"/>
      <c r="E23" s="167" t="s">
        <v>231</v>
      </c>
      <c r="F23" s="167" t="s">
        <v>231</v>
      </c>
      <c r="G23" s="167"/>
      <c r="H23" s="167"/>
      <c r="I23" s="167"/>
      <c r="J23" s="167" t="s">
        <v>231</v>
      </c>
      <c r="K23" s="167"/>
      <c r="L23" s="167"/>
      <c r="M23" s="167"/>
      <c r="N23" s="167"/>
      <c r="O23" s="252" t="s">
        <v>231</v>
      </c>
    </row>
    <row r="24" spans="1:15" ht="72.95" customHeight="1" x14ac:dyDescent="0.2">
      <c r="A24" s="168" t="s">
        <v>197</v>
      </c>
      <c r="B24" s="166" t="s">
        <v>41</v>
      </c>
      <c r="C24" s="167" t="s">
        <v>41</v>
      </c>
      <c r="D24" s="167" t="s">
        <v>41</v>
      </c>
      <c r="E24" s="167" t="s">
        <v>41</v>
      </c>
      <c r="F24" s="167" t="s">
        <v>41</v>
      </c>
      <c r="G24" s="167" t="s">
        <v>41</v>
      </c>
      <c r="H24" s="167" t="s">
        <v>41</v>
      </c>
      <c r="I24" s="167" t="s">
        <v>41</v>
      </c>
      <c r="J24" s="167" t="s">
        <v>41</v>
      </c>
      <c r="K24" s="167" t="s">
        <v>41</v>
      </c>
      <c r="L24" s="167" t="s">
        <v>41</v>
      </c>
      <c r="M24" s="167" t="s">
        <v>41</v>
      </c>
      <c r="N24" s="167" t="s">
        <v>41</v>
      </c>
      <c r="O24" s="252" t="s">
        <v>41</v>
      </c>
    </row>
    <row r="25" spans="1:15" ht="72.95" customHeight="1" x14ac:dyDescent="0.2">
      <c r="A25" s="168" t="s">
        <v>246</v>
      </c>
      <c r="B25" s="166" t="s">
        <v>25</v>
      </c>
      <c r="C25" s="167" t="s">
        <v>25</v>
      </c>
      <c r="D25" s="167" t="s">
        <v>25</v>
      </c>
      <c r="E25" s="167" t="s">
        <v>25</v>
      </c>
      <c r="F25" s="167" t="s">
        <v>25</v>
      </c>
      <c r="G25" s="167" t="s">
        <v>25</v>
      </c>
      <c r="H25" s="167" t="s">
        <v>25</v>
      </c>
      <c r="I25" s="167" t="s">
        <v>25</v>
      </c>
      <c r="J25" s="167" t="s">
        <v>25</v>
      </c>
      <c r="K25" s="167" t="s">
        <v>25</v>
      </c>
      <c r="L25" s="167" t="s">
        <v>25</v>
      </c>
      <c r="M25" s="167" t="s">
        <v>25</v>
      </c>
      <c r="N25" s="167" t="s">
        <v>25</v>
      </c>
      <c r="O25" s="252" t="s">
        <v>25</v>
      </c>
    </row>
    <row r="26" spans="1:15" ht="95.1" customHeight="1" x14ac:dyDescent="0.2">
      <c r="A26" s="168" t="s">
        <v>248</v>
      </c>
      <c r="B26" s="166" t="s">
        <v>12</v>
      </c>
      <c r="C26" s="167" t="s">
        <v>12</v>
      </c>
      <c r="D26" s="167" t="s">
        <v>13</v>
      </c>
      <c r="E26" s="167" t="s">
        <v>235</v>
      </c>
      <c r="F26" s="167" t="s">
        <v>235</v>
      </c>
      <c r="G26" s="167" t="s">
        <v>235</v>
      </c>
      <c r="H26" s="167" t="s">
        <v>235</v>
      </c>
      <c r="I26" s="167" t="s">
        <v>235</v>
      </c>
      <c r="J26" s="167" t="s">
        <v>235</v>
      </c>
      <c r="K26" s="167" t="s">
        <v>235</v>
      </c>
      <c r="L26" s="167" t="s">
        <v>235</v>
      </c>
      <c r="M26" s="167"/>
      <c r="N26" s="167"/>
      <c r="O26" s="252"/>
    </row>
    <row r="27" spans="1:15" ht="72.95" customHeight="1" x14ac:dyDescent="0.2">
      <c r="A27" s="168" t="s">
        <v>249</v>
      </c>
      <c r="B27" s="166" t="s">
        <v>12</v>
      </c>
      <c r="C27" s="167" t="s">
        <v>12</v>
      </c>
      <c r="D27" s="167" t="s">
        <v>13</v>
      </c>
      <c r="E27" s="167" t="s">
        <v>235</v>
      </c>
      <c r="F27" s="167" t="s">
        <v>235</v>
      </c>
      <c r="G27" s="167" t="s">
        <v>14</v>
      </c>
      <c r="H27" s="167" t="s">
        <v>235</v>
      </c>
      <c r="I27" s="167" t="s">
        <v>235</v>
      </c>
      <c r="J27" s="167" t="s">
        <v>235</v>
      </c>
      <c r="K27" s="167" t="s">
        <v>235</v>
      </c>
      <c r="L27" s="167" t="s">
        <v>235</v>
      </c>
      <c r="M27" s="167"/>
      <c r="N27" s="167"/>
      <c r="O27" s="252"/>
    </row>
    <row r="28" spans="1:15" ht="72.95" customHeight="1" x14ac:dyDescent="0.2">
      <c r="A28" s="168" t="s">
        <v>250</v>
      </c>
      <c r="B28" s="166" t="s">
        <v>41</v>
      </c>
      <c r="C28" s="167" t="s">
        <v>41</v>
      </c>
      <c r="D28" s="167" t="s">
        <v>41</v>
      </c>
      <c r="E28" s="167"/>
      <c r="F28" s="167"/>
      <c r="G28" s="167" t="s">
        <v>41</v>
      </c>
      <c r="H28" s="167"/>
      <c r="I28" s="167"/>
      <c r="J28" s="167"/>
      <c r="K28" s="167"/>
      <c r="L28" s="167"/>
      <c r="M28" s="167"/>
      <c r="N28" s="167"/>
      <c r="O28" s="252"/>
    </row>
    <row r="29" spans="1:15" ht="72.95" customHeight="1" x14ac:dyDescent="0.2">
      <c r="A29" s="168" t="s">
        <v>251</v>
      </c>
      <c r="B29" s="166" t="s">
        <v>12</v>
      </c>
      <c r="C29" s="167" t="s">
        <v>12</v>
      </c>
      <c r="D29" s="167" t="s">
        <v>13</v>
      </c>
      <c r="E29" s="167"/>
      <c r="F29" s="167"/>
      <c r="G29" s="167" t="s">
        <v>14</v>
      </c>
      <c r="H29" s="167"/>
      <c r="I29" s="167"/>
      <c r="J29" s="167"/>
      <c r="K29" s="167"/>
      <c r="L29" s="167"/>
      <c r="M29" s="167"/>
      <c r="N29" s="167"/>
      <c r="O29" s="252"/>
    </row>
    <row r="30" spans="1:15" ht="72.95" customHeight="1" x14ac:dyDescent="0.2">
      <c r="A30" s="168" t="s">
        <v>252</v>
      </c>
      <c r="B30" s="166"/>
      <c r="C30" s="167"/>
      <c r="D30" s="167" t="s">
        <v>13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252"/>
    </row>
    <row r="31" spans="1:15" ht="72.95" customHeight="1" x14ac:dyDescent="0.2">
      <c r="A31" s="168" t="s">
        <v>253</v>
      </c>
      <c r="B31" s="166"/>
      <c r="C31" s="167"/>
      <c r="D31" s="167" t="s">
        <v>13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252"/>
    </row>
    <row r="32" spans="1:15" ht="72.95" customHeight="1" x14ac:dyDescent="0.2">
      <c r="A32" s="253" t="s">
        <v>254</v>
      </c>
      <c r="B32" s="166"/>
      <c r="C32" s="167"/>
      <c r="D32" s="167" t="s">
        <v>13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252"/>
    </row>
    <row r="33" spans="1:17" ht="72.95" customHeight="1" x14ac:dyDescent="0.2">
      <c r="A33" s="168" t="s">
        <v>255</v>
      </c>
      <c r="B33" s="166"/>
      <c r="C33" s="167"/>
      <c r="D33" s="167" t="s">
        <v>20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252"/>
    </row>
    <row r="34" spans="1:17" ht="72.95" customHeight="1" thickBot="1" x14ac:dyDescent="0.25">
      <c r="A34" s="258" t="s">
        <v>256</v>
      </c>
      <c r="B34" s="170"/>
      <c r="C34" s="171"/>
      <c r="D34" s="171" t="s">
        <v>20</v>
      </c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250"/>
    </row>
    <row r="35" spans="1:17" ht="36" customHeight="1" thickBot="1" x14ac:dyDescent="0.25">
      <c r="A35" s="169" t="s">
        <v>257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</row>
    <row r="36" spans="1:17" ht="202.5" customHeight="1" x14ac:dyDescent="0.2">
      <c r="A36" s="256" t="s">
        <v>529</v>
      </c>
      <c r="B36" s="164" t="s">
        <v>231</v>
      </c>
      <c r="C36" s="165" t="s">
        <v>231</v>
      </c>
      <c r="D36" s="165" t="s">
        <v>231</v>
      </c>
      <c r="E36" s="165" t="s">
        <v>231</v>
      </c>
      <c r="F36" s="165" t="s">
        <v>231</v>
      </c>
      <c r="G36" s="165" t="s">
        <v>231</v>
      </c>
      <c r="H36" s="165" t="s">
        <v>231</v>
      </c>
      <c r="I36" s="165" t="s">
        <v>231</v>
      </c>
      <c r="J36" s="165" t="s">
        <v>231</v>
      </c>
      <c r="K36" s="165" t="s">
        <v>231</v>
      </c>
      <c r="L36" s="165" t="s">
        <v>231</v>
      </c>
      <c r="M36" s="165" t="s">
        <v>231</v>
      </c>
      <c r="N36" s="165" t="s">
        <v>231</v>
      </c>
      <c r="O36" s="255" t="s">
        <v>231</v>
      </c>
    </row>
    <row r="37" spans="1:17" ht="72.95" customHeight="1" x14ac:dyDescent="0.2">
      <c r="A37" s="254" t="s">
        <v>525</v>
      </c>
      <c r="B37" s="166" t="s">
        <v>231</v>
      </c>
      <c r="C37" s="167" t="s">
        <v>231</v>
      </c>
      <c r="D37" s="167" t="s">
        <v>231</v>
      </c>
      <c r="E37" s="167" t="s">
        <v>231</v>
      </c>
      <c r="F37" s="167" t="s">
        <v>231</v>
      </c>
      <c r="G37" s="167" t="s">
        <v>231</v>
      </c>
      <c r="H37" s="167" t="s">
        <v>231</v>
      </c>
      <c r="I37" s="167" t="s">
        <v>231</v>
      </c>
      <c r="J37" s="167" t="s">
        <v>231</v>
      </c>
      <c r="K37" s="167" t="s">
        <v>231</v>
      </c>
      <c r="L37" s="167" t="s">
        <v>231</v>
      </c>
      <c r="M37" s="167" t="s">
        <v>231</v>
      </c>
      <c r="N37" s="167" t="s">
        <v>231</v>
      </c>
      <c r="O37" s="252" t="s">
        <v>231</v>
      </c>
    </row>
    <row r="38" spans="1:17" ht="72.95" customHeight="1" x14ac:dyDescent="0.2">
      <c r="A38" s="254" t="s">
        <v>258</v>
      </c>
      <c r="B38" s="166" t="s">
        <v>231</v>
      </c>
      <c r="C38" s="167" t="s">
        <v>231</v>
      </c>
      <c r="D38" s="167" t="s">
        <v>231</v>
      </c>
      <c r="E38" s="167" t="s">
        <v>231</v>
      </c>
      <c r="F38" s="167" t="s">
        <v>231</v>
      </c>
      <c r="G38" s="167" t="s">
        <v>231</v>
      </c>
      <c r="H38" s="167" t="s">
        <v>231</v>
      </c>
      <c r="I38" s="167" t="s">
        <v>231</v>
      </c>
      <c r="J38" s="167" t="s">
        <v>231</v>
      </c>
      <c r="K38" s="167" t="s">
        <v>231</v>
      </c>
      <c r="L38" s="167" t="s">
        <v>231</v>
      </c>
      <c r="M38" s="167" t="s">
        <v>231</v>
      </c>
      <c r="N38" s="167" t="s">
        <v>231</v>
      </c>
      <c r="O38" s="252" t="s">
        <v>231</v>
      </c>
    </row>
    <row r="39" spans="1:17" ht="72.95" customHeight="1" x14ac:dyDescent="0.2">
      <c r="A39" s="254" t="s">
        <v>259</v>
      </c>
      <c r="B39" s="166" t="s">
        <v>20</v>
      </c>
      <c r="C39" s="167" t="s">
        <v>20</v>
      </c>
      <c r="D39" s="167" t="s">
        <v>14</v>
      </c>
      <c r="E39" s="167" t="s">
        <v>14</v>
      </c>
      <c r="F39" s="167" t="s">
        <v>14</v>
      </c>
      <c r="G39" s="167" t="s">
        <v>20</v>
      </c>
      <c r="H39" s="167" t="s">
        <v>20</v>
      </c>
      <c r="I39" s="167" t="s">
        <v>20</v>
      </c>
      <c r="J39" s="167" t="s">
        <v>20</v>
      </c>
      <c r="K39" s="167" t="s">
        <v>20</v>
      </c>
      <c r="L39" s="167" t="s">
        <v>20</v>
      </c>
      <c r="M39" s="167" t="s">
        <v>20</v>
      </c>
      <c r="N39" s="167" t="s">
        <v>20</v>
      </c>
      <c r="O39" s="252" t="s">
        <v>20</v>
      </c>
    </row>
    <row r="40" spans="1:17" ht="72.95" customHeight="1" x14ac:dyDescent="0.2">
      <c r="A40" s="168" t="s">
        <v>528</v>
      </c>
      <c r="B40" s="166" t="s">
        <v>235</v>
      </c>
      <c r="C40" s="167" t="s">
        <v>235</v>
      </c>
      <c r="D40" s="167" t="s">
        <v>235</v>
      </c>
      <c r="E40" s="167" t="s">
        <v>231</v>
      </c>
      <c r="F40" s="167" t="s">
        <v>231</v>
      </c>
      <c r="G40" s="167" t="s">
        <v>231</v>
      </c>
      <c r="H40" s="167" t="s">
        <v>235</v>
      </c>
      <c r="I40" s="167" t="s">
        <v>231</v>
      </c>
      <c r="J40" s="167" t="s">
        <v>231</v>
      </c>
      <c r="K40" s="167" t="s">
        <v>235</v>
      </c>
      <c r="L40" s="167" t="s">
        <v>235</v>
      </c>
      <c r="M40" s="167"/>
      <c r="N40" s="167"/>
      <c r="O40" s="252"/>
    </row>
    <row r="41" spans="1:17" ht="72.95" customHeight="1" x14ac:dyDescent="0.2">
      <c r="A41" s="253" t="s">
        <v>260</v>
      </c>
      <c r="B41" s="166"/>
      <c r="C41" s="167"/>
      <c r="D41" s="167" t="s">
        <v>14</v>
      </c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252"/>
      <c r="Q41" s="155" t="s">
        <v>524</v>
      </c>
    </row>
    <row r="42" spans="1:17" ht="72.95" customHeight="1" x14ac:dyDescent="0.2">
      <c r="A42" s="168" t="s">
        <v>261</v>
      </c>
      <c r="B42" s="166" t="s">
        <v>32</v>
      </c>
      <c r="C42" s="167" t="s">
        <v>32</v>
      </c>
      <c r="D42" s="167" t="s">
        <v>32</v>
      </c>
      <c r="E42" s="167" t="s">
        <v>32</v>
      </c>
      <c r="F42" s="167" t="s">
        <v>32</v>
      </c>
      <c r="G42" s="167" t="s">
        <v>32</v>
      </c>
      <c r="H42" s="167" t="s">
        <v>32</v>
      </c>
      <c r="I42" s="167" t="s">
        <v>32</v>
      </c>
      <c r="J42" s="167" t="s">
        <v>32</v>
      </c>
      <c r="K42" s="167" t="s">
        <v>32</v>
      </c>
      <c r="L42" s="167" t="s">
        <v>32</v>
      </c>
      <c r="M42" s="167" t="s">
        <v>32</v>
      </c>
      <c r="N42" s="167" t="s">
        <v>32</v>
      </c>
      <c r="O42" s="252" t="s">
        <v>32</v>
      </c>
    </row>
    <row r="43" spans="1:17" ht="72.95" customHeight="1" thickBot="1" x14ac:dyDescent="0.25">
      <c r="A43" s="251" t="s">
        <v>262</v>
      </c>
      <c r="B43" s="170" t="s">
        <v>25</v>
      </c>
      <c r="C43" s="171" t="s">
        <v>25</v>
      </c>
      <c r="D43" s="171" t="s">
        <v>247</v>
      </c>
      <c r="E43" s="171" t="s">
        <v>25</v>
      </c>
      <c r="F43" s="171" t="s">
        <v>25</v>
      </c>
      <c r="G43" s="171" t="s">
        <v>25</v>
      </c>
      <c r="H43" s="171" t="s">
        <v>25</v>
      </c>
      <c r="I43" s="171" t="s">
        <v>25</v>
      </c>
      <c r="J43" s="171" t="s">
        <v>25</v>
      </c>
      <c r="K43" s="171" t="s">
        <v>25</v>
      </c>
      <c r="L43" s="171" t="s">
        <v>25</v>
      </c>
      <c r="M43" s="171" t="s">
        <v>25</v>
      </c>
      <c r="N43" s="171" t="s">
        <v>25</v>
      </c>
      <c r="O43" s="250" t="s">
        <v>25</v>
      </c>
    </row>
    <row r="44" spans="1:17" ht="45.95" customHeight="1" thickBot="1" x14ac:dyDescent="0.25">
      <c r="A44" s="172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</row>
    <row r="45" spans="1:17" ht="36.950000000000003" customHeight="1" thickBot="1" x14ac:dyDescent="0.25">
      <c r="A45" s="281" t="s">
        <v>263</v>
      </c>
      <c r="B45" s="282"/>
      <c r="C45" s="282"/>
      <c r="D45" s="282"/>
      <c r="E45" s="283"/>
      <c r="F45" s="249"/>
      <c r="G45" s="154"/>
      <c r="H45" s="154"/>
      <c r="I45" s="154"/>
      <c r="J45" s="154"/>
      <c r="K45" s="154"/>
    </row>
    <row r="46" spans="1:17" ht="36.950000000000003" customHeight="1" x14ac:dyDescent="0.2">
      <c r="A46" s="248" t="s">
        <v>158</v>
      </c>
      <c r="B46" s="284" t="s">
        <v>264</v>
      </c>
      <c r="C46" s="284"/>
      <c r="D46" s="284"/>
      <c r="E46" s="285"/>
      <c r="F46" s="247"/>
      <c r="G46" s="154"/>
      <c r="H46" s="154"/>
      <c r="I46" s="154"/>
      <c r="J46" s="154"/>
      <c r="K46" s="154"/>
    </row>
    <row r="47" spans="1:17" ht="36.950000000000003" customHeight="1" x14ac:dyDescent="0.2">
      <c r="A47" s="245" t="s">
        <v>15</v>
      </c>
      <c r="B47" s="286" t="s">
        <v>523</v>
      </c>
      <c r="C47" s="286"/>
      <c r="D47" s="286"/>
      <c r="E47" s="287"/>
      <c r="F47" s="157"/>
      <c r="G47" s="154"/>
      <c r="H47" s="154"/>
      <c r="I47" s="154"/>
      <c r="J47" s="154"/>
      <c r="K47" s="154"/>
    </row>
    <row r="48" spans="1:17" ht="36.950000000000003" customHeight="1" x14ac:dyDescent="0.2">
      <c r="A48" s="245" t="s">
        <v>16</v>
      </c>
      <c r="B48" s="288" t="s">
        <v>522</v>
      </c>
      <c r="C48" s="289"/>
      <c r="D48" s="289"/>
      <c r="E48" s="290"/>
      <c r="F48" s="157"/>
      <c r="G48" s="154"/>
      <c r="H48" s="154"/>
      <c r="I48" s="154"/>
      <c r="J48" s="154"/>
      <c r="K48" s="154"/>
    </row>
    <row r="49" spans="1:11" ht="36.950000000000003" customHeight="1" x14ac:dyDescent="0.2">
      <c r="A49" s="245" t="s">
        <v>13</v>
      </c>
      <c r="B49" s="288" t="s">
        <v>521</v>
      </c>
      <c r="C49" s="289"/>
      <c r="D49" s="289"/>
      <c r="E49" s="290"/>
      <c r="F49" s="157"/>
      <c r="G49" s="154"/>
      <c r="H49" s="154"/>
      <c r="I49" s="154"/>
      <c r="J49" s="154"/>
      <c r="K49" s="154"/>
    </row>
    <row r="50" spans="1:11" ht="36.950000000000003" customHeight="1" x14ac:dyDescent="0.2">
      <c r="A50" s="245" t="s">
        <v>30</v>
      </c>
      <c r="B50" s="286" t="s">
        <v>520</v>
      </c>
      <c r="C50" s="286"/>
      <c r="D50" s="286"/>
      <c r="E50" s="287"/>
      <c r="F50" s="157"/>
      <c r="G50" s="154"/>
      <c r="H50" s="154"/>
      <c r="I50" s="154"/>
      <c r="J50" s="154"/>
      <c r="K50" s="154"/>
    </row>
    <row r="51" spans="1:11" ht="36.950000000000003" customHeight="1" x14ac:dyDescent="0.2">
      <c r="A51" s="245" t="s">
        <v>11</v>
      </c>
      <c r="B51" s="286" t="s">
        <v>519</v>
      </c>
      <c r="C51" s="286"/>
      <c r="D51" s="286"/>
      <c r="E51" s="287"/>
      <c r="F51" s="157"/>
      <c r="G51" s="154"/>
      <c r="H51" s="154"/>
      <c r="I51" s="154"/>
      <c r="J51" s="154"/>
      <c r="K51" s="154"/>
    </row>
    <row r="52" spans="1:11" ht="36.950000000000003" customHeight="1" x14ac:dyDescent="0.2">
      <c r="A52" s="245" t="s">
        <v>10</v>
      </c>
      <c r="B52" s="286" t="s">
        <v>518</v>
      </c>
      <c r="C52" s="286"/>
      <c r="D52" s="286"/>
      <c r="E52" s="287"/>
      <c r="F52" s="157"/>
      <c r="G52" s="154"/>
      <c r="H52" s="154"/>
      <c r="I52" s="154"/>
      <c r="J52" s="154"/>
      <c r="K52" s="154"/>
    </row>
    <row r="53" spans="1:11" ht="36.950000000000003" customHeight="1" x14ac:dyDescent="0.2">
      <c r="A53" s="245" t="s">
        <v>12</v>
      </c>
      <c r="B53" s="286" t="s">
        <v>265</v>
      </c>
      <c r="C53" s="286"/>
      <c r="D53" s="286"/>
      <c r="E53" s="287"/>
      <c r="F53" s="157"/>
      <c r="G53" s="154"/>
      <c r="H53" s="154"/>
      <c r="I53" s="154"/>
      <c r="J53" s="154"/>
      <c r="K53" s="154"/>
    </row>
    <row r="54" spans="1:11" ht="36.950000000000003" customHeight="1" x14ac:dyDescent="0.2">
      <c r="A54" s="245" t="s">
        <v>14</v>
      </c>
      <c r="B54" s="286" t="s">
        <v>266</v>
      </c>
      <c r="C54" s="286"/>
      <c r="D54" s="286"/>
      <c r="E54" s="287"/>
      <c r="F54" s="246"/>
      <c r="G54" s="154"/>
      <c r="H54" s="154"/>
      <c r="I54" s="154"/>
      <c r="J54" s="154"/>
      <c r="K54" s="154"/>
    </row>
    <row r="55" spans="1:11" ht="36.950000000000003" customHeight="1" x14ac:dyDescent="0.2">
      <c r="A55" s="245" t="s">
        <v>20</v>
      </c>
      <c r="B55" s="286" t="s">
        <v>517</v>
      </c>
      <c r="C55" s="286"/>
      <c r="D55" s="286"/>
      <c r="E55" s="287"/>
      <c r="F55" s="157"/>
      <c r="G55" s="154"/>
      <c r="H55" s="154"/>
      <c r="I55" s="154"/>
      <c r="J55" s="154"/>
      <c r="K55" s="154"/>
    </row>
    <row r="56" spans="1:11" ht="36.950000000000003" customHeight="1" x14ac:dyDescent="0.2">
      <c r="A56" s="245" t="s">
        <v>23</v>
      </c>
      <c r="B56" s="288" t="s">
        <v>516</v>
      </c>
      <c r="C56" s="289"/>
      <c r="D56" s="289"/>
      <c r="E56" s="290"/>
      <c r="F56" s="157"/>
      <c r="G56" s="154"/>
      <c r="H56" s="154"/>
      <c r="I56" s="154"/>
      <c r="J56" s="154"/>
      <c r="K56" s="154"/>
    </row>
    <row r="57" spans="1:11" ht="42.75" customHeight="1" x14ac:dyDescent="0.2">
      <c r="A57" s="245" t="s">
        <v>515</v>
      </c>
      <c r="B57" s="293" t="s">
        <v>514</v>
      </c>
      <c r="C57" s="293"/>
      <c r="D57" s="293"/>
      <c r="E57" s="294"/>
      <c r="F57" s="157"/>
    </row>
    <row r="58" spans="1:11" ht="29.25" customHeight="1" x14ac:dyDescent="0.2">
      <c r="A58" s="245" t="s">
        <v>247</v>
      </c>
      <c r="B58" s="293" t="s">
        <v>513</v>
      </c>
      <c r="C58" s="293"/>
      <c r="D58" s="293"/>
      <c r="E58" s="294"/>
    </row>
    <row r="59" spans="1:11" ht="28.5" customHeight="1" x14ac:dyDescent="0.2">
      <c r="A59" s="245" t="s">
        <v>32</v>
      </c>
      <c r="B59" s="293" t="s">
        <v>512</v>
      </c>
      <c r="C59" s="293"/>
      <c r="D59" s="293"/>
      <c r="E59" s="294"/>
    </row>
    <row r="60" spans="1:11" x14ac:dyDescent="0.2">
      <c r="A60" s="245" t="s">
        <v>28</v>
      </c>
      <c r="B60" s="293" t="s">
        <v>511</v>
      </c>
      <c r="C60" s="293"/>
      <c r="D60" s="293"/>
      <c r="E60" s="294"/>
    </row>
    <row r="61" spans="1:11" x14ac:dyDescent="0.2">
      <c r="A61" s="245" t="s">
        <v>25</v>
      </c>
      <c r="B61" s="288" t="s">
        <v>510</v>
      </c>
      <c r="C61" s="289"/>
      <c r="D61" s="289"/>
      <c r="E61" s="290"/>
    </row>
    <row r="62" spans="1:11" x14ac:dyDescent="0.2">
      <c r="A62" s="245" t="s">
        <v>41</v>
      </c>
      <c r="B62" s="286" t="s">
        <v>42</v>
      </c>
      <c r="C62" s="286"/>
      <c r="D62" s="286"/>
      <c r="E62" s="287"/>
    </row>
    <row r="63" spans="1:11" ht="15" thickBot="1" x14ac:dyDescent="0.25">
      <c r="A63" s="244" t="s">
        <v>231</v>
      </c>
      <c r="B63" s="291" t="s">
        <v>267</v>
      </c>
      <c r="C63" s="291"/>
      <c r="D63" s="291"/>
      <c r="E63" s="292"/>
    </row>
  </sheetData>
  <mergeCells count="20"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  <mergeCell ref="B49:E49"/>
    <mergeCell ref="B50:E50"/>
    <mergeCell ref="B51:E51"/>
    <mergeCell ref="B52:E52"/>
    <mergeCell ref="B53:E53"/>
    <mergeCell ref="B5:O5"/>
    <mergeCell ref="A45:E45"/>
    <mergeCell ref="B46:E46"/>
    <mergeCell ref="B47:E47"/>
    <mergeCell ref="B48:E48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77" customWidth="1"/>
    <col min="2" max="2" width="82.85546875" style="177" customWidth="1"/>
    <col min="3" max="256" width="11.42578125" style="174"/>
    <col min="257" max="257" width="60.140625" style="174" customWidth="1"/>
    <col min="258" max="258" width="82.85546875" style="174" customWidth="1"/>
    <col min="259" max="512" width="11.42578125" style="174"/>
    <col min="513" max="513" width="60.140625" style="174" customWidth="1"/>
    <col min="514" max="514" width="82.85546875" style="174" customWidth="1"/>
    <col min="515" max="768" width="11.42578125" style="174"/>
    <col min="769" max="769" width="60.140625" style="174" customWidth="1"/>
    <col min="770" max="770" width="82.85546875" style="174" customWidth="1"/>
    <col min="771" max="1024" width="11.42578125" style="174"/>
    <col min="1025" max="1025" width="60.140625" style="174" customWidth="1"/>
    <col min="1026" max="1026" width="82.85546875" style="174" customWidth="1"/>
    <col min="1027" max="1280" width="11.42578125" style="174"/>
    <col min="1281" max="1281" width="60.140625" style="174" customWidth="1"/>
    <col min="1282" max="1282" width="82.85546875" style="174" customWidth="1"/>
    <col min="1283" max="1536" width="11.42578125" style="174"/>
    <col min="1537" max="1537" width="60.140625" style="174" customWidth="1"/>
    <col min="1538" max="1538" width="82.85546875" style="174" customWidth="1"/>
    <col min="1539" max="1792" width="11.42578125" style="174"/>
    <col min="1793" max="1793" width="60.140625" style="174" customWidth="1"/>
    <col min="1794" max="1794" width="82.85546875" style="174" customWidth="1"/>
    <col min="1795" max="2048" width="11.42578125" style="174"/>
    <col min="2049" max="2049" width="60.140625" style="174" customWidth="1"/>
    <col min="2050" max="2050" width="82.85546875" style="174" customWidth="1"/>
    <col min="2051" max="2304" width="11.42578125" style="174"/>
    <col min="2305" max="2305" width="60.140625" style="174" customWidth="1"/>
    <col min="2306" max="2306" width="82.85546875" style="174" customWidth="1"/>
    <col min="2307" max="2560" width="11.42578125" style="174"/>
    <col min="2561" max="2561" width="60.140625" style="174" customWidth="1"/>
    <col min="2562" max="2562" width="82.85546875" style="174" customWidth="1"/>
    <col min="2563" max="2816" width="11.42578125" style="174"/>
    <col min="2817" max="2817" width="60.140625" style="174" customWidth="1"/>
    <col min="2818" max="2818" width="82.85546875" style="174" customWidth="1"/>
    <col min="2819" max="3072" width="11.42578125" style="174"/>
    <col min="3073" max="3073" width="60.140625" style="174" customWidth="1"/>
    <col min="3074" max="3074" width="82.85546875" style="174" customWidth="1"/>
    <col min="3075" max="3328" width="11.42578125" style="174"/>
    <col min="3329" max="3329" width="60.140625" style="174" customWidth="1"/>
    <col min="3330" max="3330" width="82.85546875" style="174" customWidth="1"/>
    <col min="3331" max="3584" width="11.42578125" style="174"/>
    <col min="3585" max="3585" width="60.140625" style="174" customWidth="1"/>
    <col min="3586" max="3586" width="82.85546875" style="174" customWidth="1"/>
    <col min="3587" max="3840" width="11.42578125" style="174"/>
    <col min="3841" max="3841" width="60.140625" style="174" customWidth="1"/>
    <col min="3842" max="3842" width="82.85546875" style="174" customWidth="1"/>
    <col min="3843" max="4096" width="11.42578125" style="174"/>
    <col min="4097" max="4097" width="60.140625" style="174" customWidth="1"/>
    <col min="4098" max="4098" width="82.85546875" style="174" customWidth="1"/>
    <col min="4099" max="4352" width="11.42578125" style="174"/>
    <col min="4353" max="4353" width="60.140625" style="174" customWidth="1"/>
    <col min="4354" max="4354" width="82.85546875" style="174" customWidth="1"/>
    <col min="4355" max="4608" width="11.42578125" style="174"/>
    <col min="4609" max="4609" width="60.140625" style="174" customWidth="1"/>
    <col min="4610" max="4610" width="82.85546875" style="174" customWidth="1"/>
    <col min="4611" max="4864" width="11.42578125" style="174"/>
    <col min="4865" max="4865" width="60.140625" style="174" customWidth="1"/>
    <col min="4866" max="4866" width="82.85546875" style="174" customWidth="1"/>
    <col min="4867" max="5120" width="11.42578125" style="174"/>
    <col min="5121" max="5121" width="60.140625" style="174" customWidth="1"/>
    <col min="5122" max="5122" width="82.85546875" style="174" customWidth="1"/>
    <col min="5123" max="5376" width="11.42578125" style="174"/>
    <col min="5377" max="5377" width="60.140625" style="174" customWidth="1"/>
    <col min="5378" max="5378" width="82.85546875" style="174" customWidth="1"/>
    <col min="5379" max="5632" width="11.42578125" style="174"/>
    <col min="5633" max="5633" width="60.140625" style="174" customWidth="1"/>
    <col min="5634" max="5634" width="82.85546875" style="174" customWidth="1"/>
    <col min="5635" max="5888" width="11.42578125" style="174"/>
    <col min="5889" max="5889" width="60.140625" style="174" customWidth="1"/>
    <col min="5890" max="5890" width="82.85546875" style="174" customWidth="1"/>
    <col min="5891" max="6144" width="11.42578125" style="174"/>
    <col min="6145" max="6145" width="60.140625" style="174" customWidth="1"/>
    <col min="6146" max="6146" width="82.85546875" style="174" customWidth="1"/>
    <col min="6147" max="6400" width="11.42578125" style="174"/>
    <col min="6401" max="6401" width="60.140625" style="174" customWidth="1"/>
    <col min="6402" max="6402" width="82.85546875" style="174" customWidth="1"/>
    <col min="6403" max="6656" width="11.42578125" style="174"/>
    <col min="6657" max="6657" width="60.140625" style="174" customWidth="1"/>
    <col min="6658" max="6658" width="82.85546875" style="174" customWidth="1"/>
    <col min="6659" max="6912" width="11.42578125" style="174"/>
    <col min="6913" max="6913" width="60.140625" style="174" customWidth="1"/>
    <col min="6914" max="6914" width="82.85546875" style="174" customWidth="1"/>
    <col min="6915" max="7168" width="11.42578125" style="174"/>
    <col min="7169" max="7169" width="60.140625" style="174" customWidth="1"/>
    <col min="7170" max="7170" width="82.85546875" style="174" customWidth="1"/>
    <col min="7171" max="7424" width="11.42578125" style="174"/>
    <col min="7425" max="7425" width="60.140625" style="174" customWidth="1"/>
    <col min="7426" max="7426" width="82.85546875" style="174" customWidth="1"/>
    <col min="7427" max="7680" width="11.42578125" style="174"/>
    <col min="7681" max="7681" width="60.140625" style="174" customWidth="1"/>
    <col min="7682" max="7682" width="82.85546875" style="174" customWidth="1"/>
    <col min="7683" max="7936" width="11.42578125" style="174"/>
    <col min="7937" max="7937" width="60.140625" style="174" customWidth="1"/>
    <col min="7938" max="7938" width="82.85546875" style="174" customWidth="1"/>
    <col min="7939" max="8192" width="11.42578125" style="174"/>
    <col min="8193" max="8193" width="60.140625" style="174" customWidth="1"/>
    <col min="8194" max="8194" width="82.85546875" style="174" customWidth="1"/>
    <col min="8195" max="8448" width="11.42578125" style="174"/>
    <col min="8449" max="8449" width="60.140625" style="174" customWidth="1"/>
    <col min="8450" max="8450" width="82.85546875" style="174" customWidth="1"/>
    <col min="8451" max="8704" width="11.42578125" style="174"/>
    <col min="8705" max="8705" width="60.140625" style="174" customWidth="1"/>
    <col min="8706" max="8706" width="82.85546875" style="174" customWidth="1"/>
    <col min="8707" max="8960" width="11.42578125" style="174"/>
    <col min="8961" max="8961" width="60.140625" style="174" customWidth="1"/>
    <col min="8962" max="8962" width="82.85546875" style="174" customWidth="1"/>
    <col min="8963" max="9216" width="11.42578125" style="174"/>
    <col min="9217" max="9217" width="60.140625" style="174" customWidth="1"/>
    <col min="9218" max="9218" width="82.85546875" style="174" customWidth="1"/>
    <col min="9219" max="9472" width="11.42578125" style="174"/>
    <col min="9473" max="9473" width="60.140625" style="174" customWidth="1"/>
    <col min="9474" max="9474" width="82.85546875" style="174" customWidth="1"/>
    <col min="9475" max="9728" width="11.42578125" style="174"/>
    <col min="9729" max="9729" width="60.140625" style="174" customWidth="1"/>
    <col min="9730" max="9730" width="82.85546875" style="174" customWidth="1"/>
    <col min="9731" max="9984" width="11.42578125" style="174"/>
    <col min="9985" max="9985" width="60.140625" style="174" customWidth="1"/>
    <col min="9986" max="9986" width="82.85546875" style="174" customWidth="1"/>
    <col min="9987" max="10240" width="11.42578125" style="174"/>
    <col min="10241" max="10241" width="60.140625" style="174" customWidth="1"/>
    <col min="10242" max="10242" width="82.85546875" style="174" customWidth="1"/>
    <col min="10243" max="10496" width="11.42578125" style="174"/>
    <col min="10497" max="10497" width="60.140625" style="174" customWidth="1"/>
    <col min="10498" max="10498" width="82.85546875" style="174" customWidth="1"/>
    <col min="10499" max="10752" width="11.42578125" style="174"/>
    <col min="10753" max="10753" width="60.140625" style="174" customWidth="1"/>
    <col min="10754" max="10754" width="82.85546875" style="174" customWidth="1"/>
    <col min="10755" max="11008" width="11.42578125" style="174"/>
    <col min="11009" max="11009" width="60.140625" style="174" customWidth="1"/>
    <col min="11010" max="11010" width="82.85546875" style="174" customWidth="1"/>
    <col min="11011" max="11264" width="11.42578125" style="174"/>
    <col min="11265" max="11265" width="60.140625" style="174" customWidth="1"/>
    <col min="11266" max="11266" width="82.85546875" style="174" customWidth="1"/>
    <col min="11267" max="11520" width="11.42578125" style="174"/>
    <col min="11521" max="11521" width="60.140625" style="174" customWidth="1"/>
    <col min="11522" max="11522" width="82.85546875" style="174" customWidth="1"/>
    <col min="11523" max="11776" width="11.42578125" style="174"/>
    <col min="11777" max="11777" width="60.140625" style="174" customWidth="1"/>
    <col min="11778" max="11778" width="82.85546875" style="174" customWidth="1"/>
    <col min="11779" max="12032" width="11.42578125" style="174"/>
    <col min="12033" max="12033" width="60.140625" style="174" customWidth="1"/>
    <col min="12034" max="12034" width="82.85546875" style="174" customWidth="1"/>
    <col min="12035" max="12288" width="11.42578125" style="174"/>
    <col min="12289" max="12289" width="60.140625" style="174" customWidth="1"/>
    <col min="12290" max="12290" width="82.85546875" style="174" customWidth="1"/>
    <col min="12291" max="12544" width="11.42578125" style="174"/>
    <col min="12545" max="12545" width="60.140625" style="174" customWidth="1"/>
    <col min="12546" max="12546" width="82.85546875" style="174" customWidth="1"/>
    <col min="12547" max="12800" width="11.42578125" style="174"/>
    <col min="12801" max="12801" width="60.140625" style="174" customWidth="1"/>
    <col min="12802" max="12802" width="82.85546875" style="174" customWidth="1"/>
    <col min="12803" max="13056" width="11.42578125" style="174"/>
    <col min="13057" max="13057" width="60.140625" style="174" customWidth="1"/>
    <col min="13058" max="13058" width="82.85546875" style="174" customWidth="1"/>
    <col min="13059" max="13312" width="11.42578125" style="174"/>
    <col min="13313" max="13313" width="60.140625" style="174" customWidth="1"/>
    <col min="13314" max="13314" width="82.85546875" style="174" customWidth="1"/>
    <col min="13315" max="13568" width="11.42578125" style="174"/>
    <col min="13569" max="13569" width="60.140625" style="174" customWidth="1"/>
    <col min="13570" max="13570" width="82.85546875" style="174" customWidth="1"/>
    <col min="13571" max="13824" width="11.42578125" style="174"/>
    <col min="13825" max="13825" width="60.140625" style="174" customWidth="1"/>
    <col min="13826" max="13826" width="82.85546875" style="174" customWidth="1"/>
    <col min="13827" max="14080" width="11.42578125" style="174"/>
    <col min="14081" max="14081" width="60.140625" style="174" customWidth="1"/>
    <col min="14082" max="14082" width="82.85546875" style="174" customWidth="1"/>
    <col min="14083" max="14336" width="11.42578125" style="174"/>
    <col min="14337" max="14337" width="60.140625" style="174" customWidth="1"/>
    <col min="14338" max="14338" width="82.85546875" style="174" customWidth="1"/>
    <col min="14339" max="14592" width="11.42578125" style="174"/>
    <col min="14593" max="14593" width="60.140625" style="174" customWidth="1"/>
    <col min="14594" max="14594" width="82.85546875" style="174" customWidth="1"/>
    <col min="14595" max="14848" width="11.42578125" style="174"/>
    <col min="14849" max="14849" width="60.140625" style="174" customWidth="1"/>
    <col min="14850" max="14850" width="82.85546875" style="174" customWidth="1"/>
    <col min="14851" max="15104" width="11.42578125" style="174"/>
    <col min="15105" max="15105" width="60.140625" style="174" customWidth="1"/>
    <col min="15106" max="15106" width="82.85546875" style="174" customWidth="1"/>
    <col min="15107" max="15360" width="11.42578125" style="174"/>
    <col min="15361" max="15361" width="60.140625" style="174" customWidth="1"/>
    <col min="15362" max="15362" width="82.85546875" style="174" customWidth="1"/>
    <col min="15363" max="15616" width="11.42578125" style="174"/>
    <col min="15617" max="15617" width="60.140625" style="174" customWidth="1"/>
    <col min="15618" max="15618" width="82.85546875" style="174" customWidth="1"/>
    <col min="15619" max="15872" width="11.42578125" style="174"/>
    <col min="15873" max="15873" width="60.140625" style="174" customWidth="1"/>
    <col min="15874" max="15874" width="82.85546875" style="174" customWidth="1"/>
    <col min="15875" max="16128" width="11.42578125" style="174"/>
    <col min="16129" max="16129" width="60.140625" style="174" customWidth="1"/>
    <col min="16130" max="16130" width="82.85546875" style="174" customWidth="1"/>
    <col min="16131" max="16384" width="11.42578125" style="174"/>
  </cols>
  <sheetData>
    <row r="1" spans="1:2" ht="35.1" customHeight="1" x14ac:dyDescent="0.2">
      <c r="A1" s="173" t="s">
        <v>268</v>
      </c>
      <c r="B1" s="173" t="s">
        <v>269</v>
      </c>
    </row>
    <row r="2" spans="1:2" ht="35.1" customHeight="1" x14ac:dyDescent="0.2">
      <c r="A2" s="175"/>
      <c r="B2" s="176" t="s">
        <v>270</v>
      </c>
    </row>
    <row r="3" spans="1:2" ht="15" customHeight="1" thickBot="1" x14ac:dyDescent="0.25">
      <c r="A3" s="174"/>
    </row>
    <row r="4" spans="1:2" ht="17.100000000000001" customHeight="1" x14ac:dyDescent="0.2">
      <c r="A4" s="298" t="s">
        <v>271</v>
      </c>
      <c r="B4" s="300" t="s">
        <v>175</v>
      </c>
    </row>
    <row r="5" spans="1:2" ht="17.100000000000001" customHeight="1" thickBot="1" x14ac:dyDescent="0.25">
      <c r="A5" s="299"/>
      <c r="B5" s="301"/>
    </row>
    <row r="6" spans="1:2" s="178" customFormat="1" ht="35.1" customHeight="1" x14ac:dyDescent="0.2">
      <c r="A6" s="302" t="s">
        <v>272</v>
      </c>
      <c r="B6" s="302"/>
    </row>
    <row r="7" spans="1:2" ht="53.1" customHeight="1" x14ac:dyDescent="0.2">
      <c r="A7" s="179" t="s">
        <v>273</v>
      </c>
      <c r="B7" s="179" t="s">
        <v>274</v>
      </c>
    </row>
    <row r="8" spans="1:2" ht="53.1" customHeight="1" x14ac:dyDescent="0.2">
      <c r="A8" s="179" t="s">
        <v>275</v>
      </c>
      <c r="B8" s="179" t="s">
        <v>276</v>
      </c>
    </row>
    <row r="9" spans="1:2" ht="53.1" customHeight="1" x14ac:dyDescent="0.2">
      <c r="A9" s="179" t="s">
        <v>277</v>
      </c>
      <c r="B9" s="179" t="s">
        <v>278</v>
      </c>
    </row>
    <row r="10" spans="1:2" ht="53.1" customHeight="1" x14ac:dyDescent="0.2">
      <c r="A10" s="179" t="s">
        <v>279</v>
      </c>
      <c r="B10" s="179" t="s">
        <v>280</v>
      </c>
    </row>
    <row r="11" spans="1:2" ht="53.1" customHeight="1" x14ac:dyDescent="0.2">
      <c r="A11" s="179" t="s">
        <v>281</v>
      </c>
      <c r="B11" s="179" t="s">
        <v>282</v>
      </c>
    </row>
    <row r="12" spans="1:2" ht="53.1" customHeight="1" x14ac:dyDescent="0.2">
      <c r="A12" s="179" t="s">
        <v>283</v>
      </c>
      <c r="B12" s="179" t="s">
        <v>284</v>
      </c>
    </row>
    <row r="13" spans="1:2" ht="53.1" customHeight="1" x14ac:dyDescent="0.2">
      <c r="A13" s="179" t="s">
        <v>285</v>
      </c>
      <c r="B13" s="179" t="s">
        <v>286</v>
      </c>
    </row>
    <row r="14" spans="1:2" ht="78" customHeight="1" x14ac:dyDescent="0.2">
      <c r="A14" s="303" t="s">
        <v>287</v>
      </c>
      <c r="B14" s="304"/>
    </row>
    <row r="15" spans="1:2" ht="53.1" customHeight="1" x14ac:dyDescent="0.2">
      <c r="A15" s="295" t="s">
        <v>288</v>
      </c>
      <c r="B15" s="296"/>
    </row>
    <row r="16" spans="1:2" ht="53.1" customHeight="1" x14ac:dyDescent="0.2">
      <c r="A16" s="179" t="s">
        <v>289</v>
      </c>
      <c r="B16" s="179" t="s">
        <v>290</v>
      </c>
    </row>
    <row r="17" spans="1:2" ht="69" customHeight="1" x14ac:dyDescent="0.2">
      <c r="A17" s="179" t="s">
        <v>291</v>
      </c>
      <c r="B17" s="179" t="s">
        <v>292</v>
      </c>
    </row>
    <row r="18" spans="1:2" ht="78.95" customHeight="1" x14ac:dyDescent="0.2">
      <c r="A18" s="179" t="s">
        <v>293</v>
      </c>
      <c r="B18" s="179" t="s">
        <v>294</v>
      </c>
    </row>
    <row r="19" spans="1:2" ht="53.1" customHeight="1" x14ac:dyDescent="0.2">
      <c r="A19" s="179" t="s">
        <v>295</v>
      </c>
      <c r="B19" s="179" t="s">
        <v>296</v>
      </c>
    </row>
    <row r="20" spans="1:2" ht="53.1" customHeight="1" x14ac:dyDescent="0.2">
      <c r="A20" s="179" t="s">
        <v>297</v>
      </c>
      <c r="B20" s="179" t="s">
        <v>298</v>
      </c>
    </row>
    <row r="21" spans="1:2" ht="53.1" customHeight="1" x14ac:dyDescent="0.2">
      <c r="A21" s="179" t="s">
        <v>299</v>
      </c>
      <c r="B21" s="179" t="s">
        <v>300</v>
      </c>
    </row>
    <row r="22" spans="1:2" ht="53.1" customHeight="1" x14ac:dyDescent="0.2">
      <c r="A22" s="179" t="s">
        <v>301</v>
      </c>
      <c r="B22" s="179" t="s">
        <v>302</v>
      </c>
    </row>
    <row r="23" spans="1:2" ht="53.1" customHeight="1" x14ac:dyDescent="0.2">
      <c r="A23" s="179" t="s">
        <v>303</v>
      </c>
      <c r="B23" s="179" t="s">
        <v>304</v>
      </c>
    </row>
    <row r="24" spans="1:2" ht="53.1" customHeight="1" x14ac:dyDescent="0.2">
      <c r="A24" s="179" t="s">
        <v>305</v>
      </c>
      <c r="B24" s="179" t="s">
        <v>306</v>
      </c>
    </row>
    <row r="25" spans="1:2" ht="53.1" customHeight="1" x14ac:dyDescent="0.2">
      <c r="A25" s="179" t="s">
        <v>307</v>
      </c>
      <c r="B25" s="179" t="s">
        <v>308</v>
      </c>
    </row>
    <row r="26" spans="1:2" ht="53.1" customHeight="1" x14ac:dyDescent="0.2">
      <c r="A26" s="179" t="s">
        <v>309</v>
      </c>
      <c r="B26" s="179" t="s">
        <v>310</v>
      </c>
    </row>
    <row r="27" spans="1:2" ht="53.1" customHeight="1" x14ac:dyDescent="0.2">
      <c r="A27" s="179" t="s">
        <v>311</v>
      </c>
      <c r="B27" s="179" t="s">
        <v>312</v>
      </c>
    </row>
    <row r="28" spans="1:2" ht="53.1" customHeight="1" x14ac:dyDescent="0.2">
      <c r="A28" s="295" t="s">
        <v>313</v>
      </c>
      <c r="B28" s="296"/>
    </row>
    <row r="29" spans="1:2" ht="53.1" customHeight="1" x14ac:dyDescent="0.2">
      <c r="A29" s="179" t="s">
        <v>314</v>
      </c>
      <c r="B29" s="179" t="s">
        <v>315</v>
      </c>
    </row>
    <row r="30" spans="1:2" ht="53.1" customHeight="1" x14ac:dyDescent="0.2">
      <c r="A30" s="179" t="s">
        <v>316</v>
      </c>
      <c r="B30" s="179" t="s">
        <v>306</v>
      </c>
    </row>
    <row r="31" spans="1:2" ht="53.1" customHeight="1" x14ac:dyDescent="0.2">
      <c r="A31" s="179" t="s">
        <v>317</v>
      </c>
      <c r="B31" s="179" t="s">
        <v>318</v>
      </c>
    </row>
    <row r="32" spans="1:2" ht="53.1" customHeight="1" x14ac:dyDescent="0.2">
      <c r="A32" s="179" t="s">
        <v>319</v>
      </c>
      <c r="B32" s="179" t="s">
        <v>320</v>
      </c>
    </row>
    <row r="33" spans="1:2" ht="53.1" customHeight="1" x14ac:dyDescent="0.2">
      <c r="A33" s="179" t="s">
        <v>321</v>
      </c>
      <c r="B33" s="179" t="s">
        <v>322</v>
      </c>
    </row>
    <row r="34" spans="1:2" ht="53.1" customHeight="1" x14ac:dyDescent="0.2">
      <c r="A34" s="179" t="s">
        <v>323</v>
      </c>
      <c r="B34" s="179" t="s">
        <v>306</v>
      </c>
    </row>
    <row r="35" spans="1:2" ht="53.1" customHeight="1" x14ac:dyDescent="0.2">
      <c r="A35" s="179" t="s">
        <v>311</v>
      </c>
      <c r="B35" s="179" t="s">
        <v>312</v>
      </c>
    </row>
    <row r="36" spans="1:2" ht="53.1" customHeight="1" x14ac:dyDescent="0.2">
      <c r="A36" s="179" t="s">
        <v>307</v>
      </c>
      <c r="B36" s="179" t="s">
        <v>324</v>
      </c>
    </row>
    <row r="37" spans="1:2" ht="53.1" customHeight="1" x14ac:dyDescent="0.2">
      <c r="A37" s="295" t="s">
        <v>325</v>
      </c>
      <c r="B37" s="296"/>
    </row>
    <row r="38" spans="1:2" ht="69" customHeight="1" x14ac:dyDescent="0.2">
      <c r="A38" s="179" t="s">
        <v>326</v>
      </c>
      <c r="B38" s="180" t="s">
        <v>327</v>
      </c>
    </row>
    <row r="39" spans="1:2" ht="53.1" customHeight="1" x14ac:dyDescent="0.2">
      <c r="A39" s="295" t="s">
        <v>328</v>
      </c>
      <c r="B39" s="296"/>
    </row>
    <row r="40" spans="1:2" ht="53.1" customHeight="1" x14ac:dyDescent="0.2">
      <c r="A40" s="179" t="s">
        <v>329</v>
      </c>
      <c r="B40" s="179" t="s">
        <v>290</v>
      </c>
    </row>
    <row r="41" spans="1:2" ht="53.1" customHeight="1" x14ac:dyDescent="0.2">
      <c r="A41" s="179" t="s">
        <v>330</v>
      </c>
      <c r="B41" s="179" t="s">
        <v>331</v>
      </c>
    </row>
    <row r="42" spans="1:2" ht="53.1" customHeight="1" x14ac:dyDescent="0.2">
      <c r="A42" s="179" t="s">
        <v>316</v>
      </c>
      <c r="B42" s="179" t="s">
        <v>306</v>
      </c>
    </row>
    <row r="43" spans="1:2" ht="53.1" customHeight="1" x14ac:dyDescent="0.2">
      <c r="A43" s="179" t="s">
        <v>332</v>
      </c>
      <c r="B43" s="179" t="s">
        <v>333</v>
      </c>
    </row>
    <row r="44" spans="1:2" ht="53.1" customHeight="1" x14ac:dyDescent="0.2">
      <c r="A44" s="179" t="s">
        <v>319</v>
      </c>
      <c r="B44" s="179" t="s">
        <v>320</v>
      </c>
    </row>
    <row r="45" spans="1:2" ht="53.1" customHeight="1" x14ac:dyDescent="0.2">
      <c r="A45" s="181" t="s">
        <v>334</v>
      </c>
      <c r="B45" s="181" t="s">
        <v>315</v>
      </c>
    </row>
    <row r="46" spans="1:2" ht="35.1" customHeight="1" x14ac:dyDescent="0.2">
      <c r="A46" s="181" t="s">
        <v>335</v>
      </c>
      <c r="B46" s="179" t="s">
        <v>306</v>
      </c>
    </row>
    <row r="47" spans="1:2" ht="35.1" customHeight="1" x14ac:dyDescent="0.2">
      <c r="A47" s="181" t="s">
        <v>336</v>
      </c>
      <c r="B47" s="181" t="s">
        <v>337</v>
      </c>
    </row>
    <row r="48" spans="1:2" ht="35.1" customHeight="1" x14ac:dyDescent="0.2">
      <c r="A48" s="181" t="s">
        <v>338</v>
      </c>
      <c r="B48" s="179" t="s">
        <v>320</v>
      </c>
    </row>
    <row r="49" spans="1:2" ht="35.1" customHeight="1" x14ac:dyDescent="0.2">
      <c r="A49" s="297" t="s">
        <v>339</v>
      </c>
      <c r="B49" s="296"/>
    </row>
    <row r="50" spans="1:2" ht="93.95" customHeight="1" x14ac:dyDescent="0.2">
      <c r="A50" s="182" t="s">
        <v>340</v>
      </c>
      <c r="B50" s="182" t="s">
        <v>341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9"/>
      <c r="B1" s="190"/>
      <c r="C1" s="190"/>
      <c r="D1" s="191"/>
      <c r="E1" s="192"/>
      <c r="F1" s="192"/>
      <c r="G1" s="193"/>
      <c r="H1" s="193"/>
    </row>
    <row r="2" spans="1:8" ht="15" customHeight="1" x14ac:dyDescent="0.2">
      <c r="A2" s="194"/>
      <c r="B2" s="193"/>
      <c r="C2" s="193"/>
      <c r="D2" s="195"/>
      <c r="E2" s="196"/>
      <c r="F2" s="193"/>
      <c r="G2" s="193"/>
      <c r="H2" s="193"/>
    </row>
    <row r="3" spans="1:8" ht="15" customHeight="1" x14ac:dyDescent="0.2">
      <c r="A3" s="192"/>
      <c r="B3" s="193"/>
      <c r="C3" s="197" t="s">
        <v>43</v>
      </c>
      <c r="D3" s="305"/>
      <c r="E3" s="306"/>
      <c r="F3" s="193"/>
      <c r="G3" s="193"/>
      <c r="H3" s="193"/>
    </row>
    <row r="4" spans="1:8" ht="15" customHeight="1" x14ac:dyDescent="0.2">
      <c r="A4" s="192"/>
      <c r="B4" s="193"/>
      <c r="C4" s="198"/>
      <c r="D4" s="199"/>
      <c r="E4" s="193"/>
      <c r="F4" s="193"/>
      <c r="G4" s="193"/>
      <c r="H4" s="193"/>
    </row>
    <row r="5" spans="1:8" ht="15" customHeight="1" x14ac:dyDescent="0.2">
      <c r="A5" s="192" t="s">
        <v>44</v>
      </c>
      <c r="B5" s="193"/>
      <c r="C5" s="198"/>
      <c r="D5" s="199"/>
      <c r="E5" s="193"/>
      <c r="F5" s="193"/>
      <c r="G5" s="193"/>
      <c r="H5" s="193"/>
    </row>
    <row r="6" spans="1:8" ht="15" customHeight="1" x14ac:dyDescent="0.2">
      <c r="A6" s="192"/>
      <c r="B6" s="193"/>
      <c r="C6" s="193"/>
      <c r="D6" s="199"/>
      <c r="E6" s="193"/>
      <c r="F6" s="193"/>
      <c r="G6" s="193"/>
      <c r="H6" s="193"/>
    </row>
    <row r="7" spans="1:8" ht="15" customHeight="1" thickBot="1" x14ac:dyDescent="0.25">
      <c r="A7" s="194"/>
      <c r="B7" s="193"/>
      <c r="C7" s="193"/>
      <c r="D7" s="199"/>
      <c r="E7" s="193"/>
      <c r="F7" s="193"/>
      <c r="G7" s="193"/>
      <c r="H7" s="193"/>
    </row>
    <row r="8" spans="1:8" s="36" customFormat="1" ht="15" customHeight="1" thickTop="1" x14ac:dyDescent="0.2">
      <c r="A8" s="41"/>
      <c r="B8" s="200" t="s">
        <v>45</v>
      </c>
      <c r="C8" s="201">
        <v>1</v>
      </c>
      <c r="D8" s="42" t="s">
        <v>160</v>
      </c>
      <c r="E8" s="43"/>
      <c r="F8" s="192"/>
      <c r="G8" s="42" t="s">
        <v>161</v>
      </c>
      <c r="H8" s="43"/>
    </row>
    <row r="9" spans="1:8" s="36" customFormat="1" ht="15" customHeight="1" x14ac:dyDescent="0.2">
      <c r="A9" s="44"/>
      <c r="B9" s="202" t="s">
        <v>46</v>
      </c>
      <c r="C9" s="203" t="s">
        <v>345</v>
      </c>
      <c r="D9" s="45" t="s">
        <v>47</v>
      </c>
      <c r="E9" s="46" t="s">
        <v>48</v>
      </c>
      <c r="F9" s="192"/>
      <c r="G9" s="45" t="s">
        <v>47</v>
      </c>
      <c r="H9" s="46" t="s">
        <v>48</v>
      </c>
    </row>
    <row r="10" spans="1:8" s="47" customFormat="1" ht="20.100000000000001" customHeight="1" x14ac:dyDescent="0.2">
      <c r="A10" s="204"/>
      <c r="B10" s="205" t="s">
        <v>162</v>
      </c>
      <c r="C10" s="202"/>
      <c r="D10" s="206">
        <v>1</v>
      </c>
      <c r="E10" s="88"/>
      <c r="F10" s="207"/>
      <c r="G10" s="206">
        <v>1</v>
      </c>
      <c r="H10" s="88"/>
    </row>
    <row r="11" spans="1:8" ht="15" customHeight="1" x14ac:dyDescent="0.2">
      <c r="A11" s="208" t="s">
        <v>49</v>
      </c>
      <c r="B11" s="209" t="s">
        <v>50</v>
      </c>
      <c r="C11" s="205"/>
      <c r="D11" s="210"/>
      <c r="E11" s="211"/>
      <c r="F11" s="193"/>
      <c r="G11" s="212"/>
      <c r="H11" s="211"/>
    </row>
    <row r="12" spans="1:8" ht="15" customHeight="1" x14ac:dyDescent="0.2">
      <c r="A12" s="208" t="s">
        <v>51</v>
      </c>
      <c r="B12" s="209" t="s">
        <v>52</v>
      </c>
      <c r="C12" s="205"/>
      <c r="D12" s="210"/>
      <c r="E12" s="211"/>
      <c r="F12" s="193"/>
      <c r="G12" s="212"/>
      <c r="H12" s="211"/>
    </row>
    <row r="13" spans="1:8" ht="12.75" x14ac:dyDescent="0.2">
      <c r="A13" s="213" t="s">
        <v>53</v>
      </c>
      <c r="B13" s="214" t="s">
        <v>54</v>
      </c>
      <c r="C13" s="202"/>
      <c r="D13" s="89"/>
      <c r="E13" s="215">
        <f>D13*$E$10</f>
        <v>0</v>
      </c>
      <c r="F13" s="193"/>
      <c r="G13" s="89"/>
      <c r="H13" s="215">
        <f>G13*$H$10</f>
        <v>0</v>
      </c>
    </row>
    <row r="14" spans="1:8" ht="12.75" x14ac:dyDescent="0.2">
      <c r="A14" s="213" t="s">
        <v>55</v>
      </c>
      <c r="B14" s="214" t="s">
        <v>56</v>
      </c>
      <c r="C14" s="202"/>
      <c r="D14" s="89"/>
      <c r="E14" s="215">
        <f>D14*$E$10</f>
        <v>0</v>
      </c>
      <c r="F14" s="193"/>
      <c r="G14" s="89"/>
      <c r="H14" s="215">
        <f>G14*$H$10</f>
        <v>0</v>
      </c>
    </row>
    <row r="15" spans="1:8" ht="12.75" x14ac:dyDescent="0.2">
      <c r="A15" s="213" t="s">
        <v>57</v>
      </c>
      <c r="B15" s="214" t="s">
        <v>58</v>
      </c>
      <c r="C15" s="202"/>
      <c r="D15" s="89"/>
      <c r="E15" s="215">
        <f>D15*$E$10</f>
        <v>0</v>
      </c>
      <c r="F15" s="193"/>
      <c r="G15" s="216"/>
      <c r="H15" s="215"/>
    </row>
    <row r="16" spans="1:8" ht="12.75" x14ac:dyDescent="0.2">
      <c r="A16" s="213" t="s">
        <v>59</v>
      </c>
      <c r="B16" s="214" t="s">
        <v>60</v>
      </c>
      <c r="C16" s="202"/>
      <c r="D16" s="89"/>
      <c r="E16" s="215">
        <f>D16*$E$10</f>
        <v>0</v>
      </c>
      <c r="F16" s="193"/>
      <c r="G16" s="216"/>
      <c r="H16" s="215"/>
    </row>
    <row r="17" spans="1:8" ht="12.75" x14ac:dyDescent="0.2">
      <c r="A17" s="213" t="s">
        <v>159</v>
      </c>
      <c r="B17" s="217" t="s">
        <v>163</v>
      </c>
      <c r="C17" s="218"/>
      <c r="D17" s="90"/>
      <c r="E17" s="215">
        <f>D17*$E$10</f>
        <v>0</v>
      </c>
      <c r="F17" s="193"/>
      <c r="G17" s="90"/>
      <c r="H17" s="215">
        <f>G17*$H$10</f>
        <v>0</v>
      </c>
    </row>
    <row r="18" spans="1:8" ht="15" customHeight="1" x14ac:dyDescent="0.2">
      <c r="A18" s="213"/>
      <c r="B18" s="219" t="s">
        <v>61</v>
      </c>
      <c r="C18" s="218"/>
      <c r="D18" s="220">
        <f>SUM(D13:D17)</f>
        <v>0</v>
      </c>
      <c r="E18" s="221">
        <f>SUM(E13:E17)</f>
        <v>0</v>
      </c>
      <c r="F18" s="193"/>
      <c r="G18" s="220">
        <f>SUM(G13:G17)</f>
        <v>0</v>
      </c>
      <c r="H18" s="221">
        <f>SUM(H13:H17)</f>
        <v>0</v>
      </c>
    </row>
    <row r="19" spans="1:8" ht="15" customHeight="1" x14ac:dyDescent="0.2">
      <c r="A19" s="222" t="s">
        <v>62</v>
      </c>
      <c r="B19" s="209" t="s">
        <v>63</v>
      </c>
      <c r="C19" s="205"/>
      <c r="D19" s="210"/>
      <c r="E19" s="211"/>
      <c r="F19" s="193"/>
      <c r="G19" s="212"/>
      <c r="H19" s="211"/>
    </row>
    <row r="20" spans="1:8" ht="15.95" customHeight="1" x14ac:dyDescent="0.2">
      <c r="A20" s="213" t="s">
        <v>64</v>
      </c>
      <c r="B20" s="223" t="s">
        <v>65</v>
      </c>
      <c r="C20" s="224"/>
      <c r="D20" s="89"/>
      <c r="E20" s="215">
        <f t="shared" ref="E20:E25" si="0">D20*$E$10</f>
        <v>0</v>
      </c>
      <c r="F20" s="193"/>
      <c r="G20" s="89"/>
      <c r="H20" s="215">
        <f t="shared" ref="H20:H24" si="1">G20*$H$10</f>
        <v>0</v>
      </c>
    </row>
    <row r="21" spans="1:8" ht="12.75" x14ac:dyDescent="0.2">
      <c r="A21" s="213" t="s">
        <v>66</v>
      </c>
      <c r="B21" s="214" t="s">
        <v>67</v>
      </c>
      <c r="C21" s="202"/>
      <c r="D21" s="89"/>
      <c r="E21" s="215">
        <f t="shared" si="0"/>
        <v>0</v>
      </c>
      <c r="F21" s="193"/>
      <c r="G21" s="89"/>
      <c r="H21" s="215">
        <f t="shared" si="1"/>
        <v>0</v>
      </c>
    </row>
    <row r="22" spans="1:8" ht="12.75" x14ac:dyDescent="0.2">
      <c r="A22" s="213" t="s">
        <v>68</v>
      </c>
      <c r="B22" s="214" t="s">
        <v>69</v>
      </c>
      <c r="C22" s="202"/>
      <c r="D22" s="89"/>
      <c r="E22" s="215">
        <f t="shared" si="0"/>
        <v>0</v>
      </c>
      <c r="F22" s="193"/>
      <c r="G22" s="89"/>
      <c r="H22" s="215">
        <f t="shared" si="1"/>
        <v>0</v>
      </c>
    </row>
    <row r="23" spans="1:8" ht="12.75" x14ac:dyDescent="0.2">
      <c r="A23" s="213" t="s">
        <v>70</v>
      </c>
      <c r="B23" s="217" t="s">
        <v>71</v>
      </c>
      <c r="C23" s="218"/>
      <c r="D23" s="89"/>
      <c r="E23" s="215">
        <f t="shared" si="0"/>
        <v>0</v>
      </c>
      <c r="F23" s="193"/>
      <c r="G23" s="89"/>
      <c r="H23" s="215">
        <f t="shared" si="1"/>
        <v>0</v>
      </c>
    </row>
    <row r="24" spans="1:8" ht="12.75" x14ac:dyDescent="0.2">
      <c r="A24" s="204" t="s">
        <v>72</v>
      </c>
      <c r="B24" s="214" t="s">
        <v>73</v>
      </c>
      <c r="C24" s="225"/>
      <c r="D24" s="89"/>
      <c r="E24" s="226">
        <f t="shared" si="0"/>
        <v>0</v>
      </c>
      <c r="F24" s="193"/>
      <c r="G24" s="89"/>
      <c r="H24" s="215">
        <f t="shared" si="1"/>
        <v>0</v>
      </c>
    </row>
    <row r="25" spans="1:8" ht="12.75" x14ac:dyDescent="0.2">
      <c r="A25" s="213" t="s">
        <v>74</v>
      </c>
      <c r="B25" s="223" t="s">
        <v>75</v>
      </c>
      <c r="C25" s="224"/>
      <c r="D25" s="227">
        <f>SUM(D20:D24)*D18</f>
        <v>0</v>
      </c>
      <c r="E25" s="215">
        <f t="shared" si="0"/>
        <v>0</v>
      </c>
      <c r="F25" s="193"/>
      <c r="G25" s="227">
        <f>SUM(G20:G24)*G18</f>
        <v>0</v>
      </c>
      <c r="H25" s="215">
        <f>G25*$H$10</f>
        <v>0</v>
      </c>
    </row>
    <row r="26" spans="1:8" ht="15" customHeight="1" x14ac:dyDescent="0.2">
      <c r="A26" s="213"/>
      <c r="B26" s="219" t="s">
        <v>76</v>
      </c>
      <c r="C26" s="218"/>
      <c r="D26" s="228">
        <f>SUM(D20:D25)</f>
        <v>0</v>
      </c>
      <c r="E26" s="229">
        <f>SUM(E20:E25)</f>
        <v>0</v>
      </c>
      <c r="F26" s="193"/>
      <c r="G26" s="228">
        <f>SUM(G20:G25)</f>
        <v>0</v>
      </c>
      <c r="H26" s="229">
        <f>SUM(H20:H25)</f>
        <v>0</v>
      </c>
    </row>
    <row r="27" spans="1:8" ht="15" customHeight="1" x14ac:dyDescent="0.2">
      <c r="A27" s="222" t="s">
        <v>77</v>
      </c>
      <c r="B27" s="209" t="s">
        <v>78</v>
      </c>
      <c r="C27" s="205"/>
      <c r="D27" s="210"/>
      <c r="E27" s="211"/>
      <c r="F27" s="193"/>
      <c r="G27" s="212"/>
      <c r="H27" s="211"/>
    </row>
    <row r="28" spans="1:8" ht="12.75" x14ac:dyDescent="0.2">
      <c r="A28" s="213" t="s">
        <v>79</v>
      </c>
      <c r="B28" s="223" t="s">
        <v>80</v>
      </c>
      <c r="C28" s="224"/>
      <c r="D28" s="89"/>
      <c r="E28" s="215">
        <f>D28*$E$10</f>
        <v>0</v>
      </c>
      <c r="F28" s="193"/>
      <c r="G28" s="89"/>
      <c r="H28" s="215">
        <f t="shared" ref="H28:H32" si="2">G28*$H$10</f>
        <v>0</v>
      </c>
    </row>
    <row r="29" spans="1:8" ht="12.75" x14ac:dyDescent="0.2">
      <c r="A29" s="213" t="s">
        <v>81</v>
      </c>
      <c r="B29" s="214" t="s">
        <v>82</v>
      </c>
      <c r="C29" s="202"/>
      <c r="D29" s="89"/>
      <c r="E29" s="215">
        <f>D29*$E$10</f>
        <v>0</v>
      </c>
      <c r="F29" s="193"/>
      <c r="G29" s="89"/>
      <c r="H29" s="215">
        <f t="shared" si="2"/>
        <v>0</v>
      </c>
    </row>
    <row r="30" spans="1:8" ht="12.75" x14ac:dyDescent="0.2">
      <c r="A30" s="213" t="s">
        <v>83</v>
      </c>
      <c r="B30" s="214" t="s">
        <v>84</v>
      </c>
      <c r="C30" s="202"/>
      <c r="D30" s="89"/>
      <c r="E30" s="215">
        <f>D30*$E$10</f>
        <v>0</v>
      </c>
      <c r="F30" s="193"/>
      <c r="G30" s="89"/>
      <c r="H30" s="215">
        <f t="shared" si="2"/>
        <v>0</v>
      </c>
    </row>
    <row r="31" spans="1:8" ht="12.75" x14ac:dyDescent="0.2">
      <c r="A31" s="213" t="s">
        <v>85</v>
      </c>
      <c r="B31" s="214" t="s">
        <v>86</v>
      </c>
      <c r="C31" s="202"/>
      <c r="D31" s="89"/>
      <c r="E31" s="215">
        <f>D31*$E$10</f>
        <v>0</v>
      </c>
      <c r="F31" s="193"/>
      <c r="G31" s="89"/>
      <c r="H31" s="215">
        <f t="shared" si="2"/>
        <v>0</v>
      </c>
    </row>
    <row r="32" spans="1:8" ht="12.75" x14ac:dyDescent="0.2">
      <c r="A32" s="213" t="s">
        <v>164</v>
      </c>
      <c r="B32" s="217" t="s">
        <v>165</v>
      </c>
      <c r="C32" s="218"/>
      <c r="D32" s="89"/>
      <c r="E32" s="215">
        <f>D32*$E$10</f>
        <v>0</v>
      </c>
      <c r="F32" s="193"/>
      <c r="G32" s="89"/>
      <c r="H32" s="215">
        <f t="shared" si="2"/>
        <v>0</v>
      </c>
    </row>
    <row r="33" spans="1:8" ht="15" customHeight="1" x14ac:dyDescent="0.2">
      <c r="A33" s="213"/>
      <c r="B33" s="219" t="s">
        <v>87</v>
      </c>
      <c r="C33" s="218"/>
      <c r="D33" s="228">
        <f>SUM(D28:D32)</f>
        <v>0</v>
      </c>
      <c r="E33" s="229">
        <f>SUM(E28:E32)</f>
        <v>0</v>
      </c>
      <c r="F33" s="193"/>
      <c r="G33" s="228">
        <f>SUM(G28:G32)</f>
        <v>0</v>
      </c>
      <c r="H33" s="229">
        <f>SUM(H28:H32)</f>
        <v>0</v>
      </c>
    </row>
    <row r="34" spans="1:8" ht="15" customHeight="1" x14ac:dyDescent="0.2">
      <c r="A34" s="222" t="s">
        <v>88</v>
      </c>
      <c r="B34" s="209" t="s">
        <v>89</v>
      </c>
      <c r="C34" s="205"/>
      <c r="D34" s="210"/>
      <c r="E34" s="211"/>
      <c r="F34" s="193"/>
      <c r="G34" s="212"/>
      <c r="H34" s="211"/>
    </row>
    <row r="35" spans="1:8" ht="12.75" x14ac:dyDescent="0.2">
      <c r="A35" s="213" t="s">
        <v>90</v>
      </c>
      <c r="B35" s="223" t="s">
        <v>91</v>
      </c>
      <c r="C35" s="224"/>
      <c r="D35" s="89"/>
      <c r="E35" s="215">
        <f>D35*$E$10</f>
        <v>0</v>
      </c>
      <c r="F35" s="193"/>
      <c r="G35" s="89"/>
      <c r="H35" s="215">
        <f t="shared" ref="H35:H39" si="3">G35*$H$10</f>
        <v>0</v>
      </c>
    </row>
    <row r="36" spans="1:8" ht="12.75" x14ac:dyDescent="0.2">
      <c r="A36" s="213" t="s">
        <v>92</v>
      </c>
      <c r="B36" s="214" t="s">
        <v>93</v>
      </c>
      <c r="C36" s="202"/>
      <c r="D36" s="89"/>
      <c r="E36" s="215">
        <f>D36*$E$10</f>
        <v>0</v>
      </c>
      <c r="F36" s="193"/>
      <c r="G36" s="89"/>
      <c r="H36" s="215">
        <f t="shared" si="3"/>
        <v>0</v>
      </c>
    </row>
    <row r="37" spans="1:8" ht="12.75" x14ac:dyDescent="0.2">
      <c r="A37" s="213" t="s">
        <v>94</v>
      </c>
      <c r="B37" s="214" t="s">
        <v>95</v>
      </c>
      <c r="C37" s="202"/>
      <c r="D37" s="89"/>
      <c r="E37" s="215">
        <f>D37*$E$10</f>
        <v>0</v>
      </c>
      <c r="F37" s="193"/>
      <c r="G37" s="89"/>
      <c r="H37" s="215">
        <f t="shared" si="3"/>
        <v>0</v>
      </c>
    </row>
    <row r="38" spans="1:8" ht="12.75" x14ac:dyDescent="0.2">
      <c r="A38" s="213" t="s">
        <v>96</v>
      </c>
      <c r="B38" s="214" t="s">
        <v>97</v>
      </c>
      <c r="C38" s="202"/>
      <c r="D38" s="89"/>
      <c r="E38" s="215">
        <f>D38*$E$10</f>
        <v>0</v>
      </c>
      <c r="F38" s="193"/>
      <c r="G38" s="89"/>
      <c r="H38" s="215">
        <f t="shared" si="3"/>
        <v>0</v>
      </c>
    </row>
    <row r="39" spans="1:8" ht="12.75" x14ac:dyDescent="0.2">
      <c r="A39" s="213" t="s">
        <v>98</v>
      </c>
      <c r="B39" s="214" t="s">
        <v>99</v>
      </c>
      <c r="C39" s="202"/>
      <c r="D39" s="89"/>
      <c r="E39" s="215">
        <f>D39*$E$10</f>
        <v>0</v>
      </c>
      <c r="F39" s="193"/>
      <c r="G39" s="89"/>
      <c r="H39" s="215">
        <f t="shared" si="3"/>
        <v>0</v>
      </c>
    </row>
    <row r="40" spans="1:8" ht="15" customHeight="1" x14ac:dyDescent="0.2">
      <c r="A40" s="213"/>
      <c r="B40" s="219" t="s">
        <v>100</v>
      </c>
      <c r="C40" s="218"/>
      <c r="D40" s="228">
        <f>SUM(D35:D39)</f>
        <v>0</v>
      </c>
      <c r="E40" s="229">
        <f>SUM(E35:E39)</f>
        <v>0</v>
      </c>
      <c r="F40" s="193"/>
      <c r="G40" s="228">
        <f>SUM(G35:G39)</f>
        <v>0</v>
      </c>
      <c r="H40" s="229">
        <f>SUM(H35:H39)</f>
        <v>0</v>
      </c>
    </row>
    <row r="41" spans="1:8" ht="15" customHeight="1" x14ac:dyDescent="0.2">
      <c r="A41" s="222" t="s">
        <v>101</v>
      </c>
      <c r="B41" s="209" t="s">
        <v>102</v>
      </c>
      <c r="C41" s="205"/>
      <c r="D41" s="210"/>
      <c r="E41" s="211"/>
      <c r="F41" s="193"/>
      <c r="G41" s="212"/>
      <c r="H41" s="211"/>
    </row>
    <row r="42" spans="1:8" ht="12.75" x14ac:dyDescent="0.2">
      <c r="A42" s="213" t="s">
        <v>103</v>
      </c>
      <c r="B42" s="223" t="s">
        <v>104</v>
      </c>
      <c r="C42" s="224"/>
      <c r="D42" s="89"/>
      <c r="E42" s="215">
        <f>D42*$E$10</f>
        <v>0</v>
      </c>
      <c r="F42" s="193"/>
      <c r="G42" s="89"/>
      <c r="H42" s="215">
        <f t="shared" ref="H42:H45" si="4">G42*$H$10</f>
        <v>0</v>
      </c>
    </row>
    <row r="43" spans="1:8" ht="12.75" x14ac:dyDescent="0.2">
      <c r="A43" s="213" t="s">
        <v>105</v>
      </c>
      <c r="B43" s="214" t="s">
        <v>106</v>
      </c>
      <c r="C43" s="202"/>
      <c r="D43" s="89"/>
      <c r="E43" s="215">
        <f>D43*$E$10</f>
        <v>0</v>
      </c>
      <c r="F43" s="193"/>
      <c r="G43" s="89"/>
      <c r="H43" s="215">
        <f t="shared" si="4"/>
        <v>0</v>
      </c>
    </row>
    <row r="44" spans="1:8" ht="12.75" x14ac:dyDescent="0.2">
      <c r="A44" s="213" t="s">
        <v>107</v>
      </c>
      <c r="B44" s="214" t="s">
        <v>108</v>
      </c>
      <c r="C44" s="202"/>
      <c r="D44" s="89"/>
      <c r="E44" s="215">
        <f>D44*$E$10</f>
        <v>0</v>
      </c>
      <c r="F44" s="193"/>
      <c r="G44" s="89"/>
      <c r="H44" s="215">
        <f t="shared" si="4"/>
        <v>0</v>
      </c>
    </row>
    <row r="45" spans="1:8" ht="12.75" x14ac:dyDescent="0.2">
      <c r="A45" s="213" t="s">
        <v>109</v>
      </c>
      <c r="B45" s="214" t="s">
        <v>110</v>
      </c>
      <c r="C45" s="202"/>
      <c r="D45" s="89"/>
      <c r="E45" s="215">
        <f>D45*$E$10</f>
        <v>0</v>
      </c>
      <c r="F45" s="193"/>
      <c r="G45" s="89"/>
      <c r="H45" s="215">
        <f t="shared" si="4"/>
        <v>0</v>
      </c>
    </row>
    <row r="46" spans="1:8" ht="15" customHeight="1" x14ac:dyDescent="0.2">
      <c r="A46" s="213"/>
      <c r="B46" s="209" t="s">
        <v>111</v>
      </c>
      <c r="C46" s="202"/>
      <c r="D46" s="228">
        <f>SUM(D42:D45)</f>
        <v>0</v>
      </c>
      <c r="E46" s="229">
        <f>SUM(E42:E45)</f>
        <v>0</v>
      </c>
      <c r="F46" s="193"/>
      <c r="G46" s="228">
        <f>SUM(G42:G45)</f>
        <v>0</v>
      </c>
      <c r="H46" s="229">
        <f>SUM(H42:H45)</f>
        <v>0</v>
      </c>
    </row>
    <row r="47" spans="1:8" ht="15" customHeight="1" x14ac:dyDescent="0.2">
      <c r="A47" s="208" t="s">
        <v>112</v>
      </c>
      <c r="B47" s="209" t="s">
        <v>113</v>
      </c>
      <c r="C47" s="230"/>
      <c r="D47" s="228">
        <f>D18+D26+D33+D40+D46</f>
        <v>0</v>
      </c>
      <c r="E47" s="229">
        <f>E18+E26+E33+E40+E46</f>
        <v>0</v>
      </c>
      <c r="F47" s="193"/>
      <c r="G47" s="228">
        <f>G18+G26+G33+G40+G46</f>
        <v>0</v>
      </c>
      <c r="H47" s="229">
        <f>H18+H26+H33+H40+H46</f>
        <v>0</v>
      </c>
    </row>
    <row r="48" spans="1:8" ht="12.75" x14ac:dyDescent="0.2">
      <c r="A48" s="213" t="s">
        <v>114</v>
      </c>
      <c r="B48" s="214" t="s">
        <v>115</v>
      </c>
      <c r="C48" s="202"/>
      <c r="D48" s="89"/>
      <c r="E48" s="215">
        <f>D48*$E$10</f>
        <v>0</v>
      </c>
      <c r="F48" s="193"/>
      <c r="G48" s="89"/>
      <c r="H48" s="215">
        <f>G48*$E$10</f>
        <v>0</v>
      </c>
    </row>
    <row r="49" spans="1:8" ht="15" customHeight="1" x14ac:dyDescent="0.2">
      <c r="A49" s="231" t="s">
        <v>116</v>
      </c>
      <c r="B49" s="219" t="s">
        <v>117</v>
      </c>
      <c r="C49" s="232"/>
      <c r="D49" s="228">
        <f>D47+D48</f>
        <v>0</v>
      </c>
      <c r="E49" s="229">
        <f>E47+E48</f>
        <v>0</v>
      </c>
      <c r="F49" s="193"/>
      <c r="G49" s="228">
        <f>G47+G48</f>
        <v>0</v>
      </c>
      <c r="H49" s="229">
        <f>H47+H48</f>
        <v>0</v>
      </c>
    </row>
    <row r="50" spans="1:8" ht="6.75" customHeight="1" x14ac:dyDescent="0.2">
      <c r="A50" s="204"/>
      <c r="B50" s="225"/>
      <c r="C50" s="225"/>
      <c r="D50" s="233"/>
      <c r="E50" s="226"/>
      <c r="F50" s="193"/>
      <c r="G50" s="234"/>
      <c r="H50" s="226"/>
    </row>
    <row r="51" spans="1:8" ht="15" customHeight="1" x14ac:dyDescent="0.2">
      <c r="A51" s="222" t="s">
        <v>118</v>
      </c>
      <c r="B51" s="205"/>
      <c r="C51" s="230"/>
      <c r="D51" s="206">
        <f>D10+D49</f>
        <v>1</v>
      </c>
      <c r="E51" s="229">
        <f>E10+E49</f>
        <v>0</v>
      </c>
      <c r="F51" s="193"/>
      <c r="G51" s="206">
        <f>G10+G49</f>
        <v>1</v>
      </c>
      <c r="H51" s="229">
        <f>H10+H49</f>
        <v>0</v>
      </c>
    </row>
    <row r="52" spans="1:8" ht="6.75" customHeight="1" x14ac:dyDescent="0.2">
      <c r="A52" s="204"/>
      <c r="B52" s="225"/>
      <c r="C52" s="225"/>
      <c r="D52" s="233"/>
      <c r="E52" s="226"/>
      <c r="F52" s="193"/>
      <c r="G52" s="234"/>
      <c r="H52" s="226"/>
    </row>
    <row r="53" spans="1:8" ht="15" customHeight="1" x14ac:dyDescent="0.2">
      <c r="A53" s="222" t="s">
        <v>119</v>
      </c>
      <c r="B53" s="205"/>
      <c r="C53" s="230"/>
      <c r="D53" s="307" t="str">
        <f>IF(E51=0,"",(E10+E18+E26+E42)/E51)</f>
        <v/>
      </c>
      <c r="E53" s="308"/>
      <c r="F53" s="193"/>
      <c r="G53" s="307" t="str">
        <f>IF(H51=0,"",(H10+H18+H26+H42)/H51)</f>
        <v/>
      </c>
      <c r="H53" s="308"/>
    </row>
    <row r="54" spans="1:8" ht="6.75" customHeight="1" x14ac:dyDescent="0.2">
      <c r="A54" s="204"/>
      <c r="B54" s="205"/>
      <c r="C54" s="205"/>
      <c r="D54" s="1"/>
      <c r="E54" s="2"/>
      <c r="F54" s="193"/>
      <c r="G54" s="48"/>
      <c r="H54" s="2"/>
    </row>
    <row r="55" spans="1:8" ht="15" customHeight="1" x14ac:dyDescent="0.2">
      <c r="A55" s="222" t="s">
        <v>120</v>
      </c>
      <c r="B55" s="205"/>
      <c r="C55" s="230"/>
      <c r="D55" s="91">
        <v>0.3</v>
      </c>
      <c r="E55" s="88"/>
      <c r="F55" s="235"/>
      <c r="G55" s="91">
        <v>0.3</v>
      </c>
      <c r="H55" s="88"/>
    </row>
    <row r="56" spans="1:8" ht="6.75" customHeight="1" x14ac:dyDescent="0.2">
      <c r="A56" s="204"/>
      <c r="B56" s="205"/>
      <c r="C56" s="205"/>
      <c r="D56" s="116"/>
      <c r="E56" s="117"/>
      <c r="F56" s="235"/>
      <c r="G56" s="118"/>
      <c r="H56" s="117"/>
    </row>
    <row r="57" spans="1:8" ht="15" customHeight="1" thickBot="1" x14ac:dyDescent="0.25">
      <c r="A57" s="236" t="s">
        <v>121</v>
      </c>
      <c r="B57" s="237"/>
      <c r="C57" s="238"/>
      <c r="D57" s="119">
        <v>0.8</v>
      </c>
      <c r="E57" s="120"/>
      <c r="F57" s="235"/>
      <c r="G57" s="119">
        <v>0.8</v>
      </c>
      <c r="H57" s="120"/>
    </row>
    <row r="58" spans="1:8" ht="15" customHeight="1" thickTop="1" x14ac:dyDescent="0.2">
      <c r="A58" s="239"/>
      <c r="B58" s="193"/>
      <c r="C58" s="193"/>
      <c r="D58" s="195"/>
      <c r="E58" s="196"/>
      <c r="F58" s="193"/>
      <c r="G58" s="193"/>
      <c r="H58" s="193"/>
    </row>
    <row r="59" spans="1:8" ht="15" customHeight="1" x14ac:dyDescent="0.2">
      <c r="A59" s="240" t="s">
        <v>189</v>
      </c>
      <c r="B59" s="207"/>
      <c r="C59" s="207"/>
      <c r="D59" s="207"/>
      <c r="E59" s="207"/>
      <c r="F59" s="207"/>
      <c r="G59" s="193"/>
      <c r="H59" s="193"/>
    </row>
    <row r="60" spans="1:8" ht="15" customHeight="1" x14ac:dyDescent="0.2">
      <c r="A60" s="241"/>
      <c r="B60" s="241"/>
      <c r="C60" s="50" t="s">
        <v>167</v>
      </c>
      <c r="D60" s="91">
        <v>1</v>
      </c>
      <c r="E60" s="241"/>
      <c r="F60" s="241"/>
      <c r="G60" s="91"/>
      <c r="H60" s="193"/>
    </row>
    <row r="61" spans="1:8" ht="15" customHeight="1" x14ac:dyDescent="0.2">
      <c r="A61" s="241"/>
      <c r="B61" s="193"/>
      <c r="C61" s="193"/>
      <c r="D61" s="195"/>
      <c r="E61" s="196"/>
      <c r="F61" s="193"/>
      <c r="G61" s="193"/>
      <c r="H61" s="193"/>
    </row>
    <row r="62" spans="1:8" ht="15" customHeight="1" x14ac:dyDescent="0.2">
      <c r="A62" s="241"/>
      <c r="B62" s="193"/>
      <c r="C62" s="50" t="s">
        <v>118</v>
      </c>
      <c r="D62" s="195"/>
      <c r="E62" s="242"/>
      <c r="F62" s="193"/>
      <c r="G62" s="193"/>
      <c r="H62" s="193"/>
    </row>
    <row r="63" spans="1:8" ht="15" customHeight="1" x14ac:dyDescent="0.2">
      <c r="A63" s="241"/>
      <c r="B63" s="193"/>
      <c r="C63" s="50" t="s">
        <v>120</v>
      </c>
      <c r="D63" s="195"/>
      <c r="E63" s="121"/>
      <c r="F63" s="193"/>
      <c r="G63" s="193"/>
      <c r="H63" s="193"/>
    </row>
    <row r="64" spans="1:8" ht="15" customHeight="1" x14ac:dyDescent="0.2">
      <c r="A64" s="241"/>
      <c r="B64" s="193"/>
      <c r="C64" s="50" t="s">
        <v>168</v>
      </c>
      <c r="D64" s="195"/>
      <c r="E64" s="121"/>
      <c r="F64" s="193"/>
      <c r="G64" s="193"/>
      <c r="H64" s="193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9"/>
      <c r="B1" s="190"/>
      <c r="C1" s="190"/>
      <c r="D1" s="191"/>
      <c r="E1" s="192"/>
      <c r="F1" s="192"/>
      <c r="G1" s="193"/>
      <c r="H1" s="193"/>
    </row>
    <row r="2" spans="1:8" ht="15" customHeight="1" x14ac:dyDescent="0.2">
      <c r="A2" s="194"/>
      <c r="B2" s="193"/>
      <c r="C2" s="193"/>
      <c r="D2" s="195"/>
      <c r="E2" s="196"/>
      <c r="F2" s="193"/>
      <c r="G2" s="193"/>
      <c r="H2" s="193"/>
    </row>
    <row r="3" spans="1:8" ht="15" customHeight="1" x14ac:dyDescent="0.2">
      <c r="A3" s="192"/>
      <c r="B3" s="193"/>
      <c r="C3" s="197" t="s">
        <v>43</v>
      </c>
      <c r="D3" s="305"/>
      <c r="E3" s="306"/>
      <c r="F3" s="193"/>
      <c r="G3" s="193"/>
      <c r="H3" s="193"/>
    </row>
    <row r="4" spans="1:8" ht="15" customHeight="1" x14ac:dyDescent="0.2">
      <c r="A4" s="192"/>
      <c r="B4" s="193"/>
      <c r="C4" s="198"/>
      <c r="D4" s="199"/>
      <c r="E4" s="193"/>
      <c r="F4" s="193"/>
      <c r="G4" s="193"/>
      <c r="H4" s="193"/>
    </row>
    <row r="5" spans="1:8" ht="15" customHeight="1" x14ac:dyDescent="0.2">
      <c r="A5" s="192" t="s">
        <v>178</v>
      </c>
      <c r="B5" s="193"/>
      <c r="C5" s="198"/>
      <c r="D5" s="199"/>
      <c r="E5" s="193"/>
      <c r="F5" s="193"/>
      <c r="G5" s="193"/>
      <c r="H5" s="193"/>
    </row>
    <row r="6" spans="1:8" ht="15" customHeight="1" x14ac:dyDescent="0.2">
      <c r="A6" s="192"/>
      <c r="B6" s="193"/>
      <c r="C6" s="193"/>
      <c r="D6" s="199"/>
      <c r="E6" s="193"/>
      <c r="F6" s="193"/>
      <c r="G6" s="193"/>
      <c r="H6" s="193"/>
    </row>
    <row r="7" spans="1:8" ht="15" customHeight="1" thickBot="1" x14ac:dyDescent="0.25">
      <c r="A7" s="194"/>
      <c r="B7" s="193"/>
      <c r="C7" s="193"/>
      <c r="D7" s="199"/>
      <c r="E7" s="193"/>
      <c r="F7" s="193"/>
      <c r="G7" s="193"/>
      <c r="H7" s="193"/>
    </row>
    <row r="8" spans="1:8" s="36" customFormat="1" ht="15" customHeight="1" thickTop="1" x14ac:dyDescent="0.2">
      <c r="A8" s="41"/>
      <c r="B8" s="200" t="s">
        <v>45</v>
      </c>
      <c r="C8" s="201">
        <v>4</v>
      </c>
      <c r="D8" s="42" t="s">
        <v>160</v>
      </c>
      <c r="E8" s="43"/>
      <c r="F8" s="192"/>
      <c r="G8" s="42" t="s">
        <v>161</v>
      </c>
      <c r="H8" s="43"/>
    </row>
    <row r="9" spans="1:8" s="36" customFormat="1" ht="15" customHeight="1" x14ac:dyDescent="0.2">
      <c r="A9" s="44"/>
      <c r="B9" s="202" t="s">
        <v>46</v>
      </c>
      <c r="C9" s="203" t="s">
        <v>345</v>
      </c>
      <c r="D9" s="45" t="s">
        <v>47</v>
      </c>
      <c r="E9" s="46" t="s">
        <v>48</v>
      </c>
      <c r="F9" s="192"/>
      <c r="G9" s="45" t="s">
        <v>47</v>
      </c>
      <c r="H9" s="46" t="s">
        <v>48</v>
      </c>
    </row>
    <row r="10" spans="1:8" s="47" customFormat="1" ht="20.100000000000001" customHeight="1" x14ac:dyDescent="0.2">
      <c r="A10" s="204"/>
      <c r="B10" s="205" t="s">
        <v>162</v>
      </c>
      <c r="C10" s="202"/>
      <c r="D10" s="206">
        <v>1</v>
      </c>
      <c r="E10" s="88"/>
      <c r="F10" s="207"/>
      <c r="G10" s="206">
        <v>1</v>
      </c>
      <c r="H10" s="88"/>
    </row>
    <row r="11" spans="1:8" ht="15" customHeight="1" x14ac:dyDescent="0.2">
      <c r="A11" s="208" t="s">
        <v>49</v>
      </c>
      <c r="B11" s="209" t="s">
        <v>50</v>
      </c>
      <c r="C11" s="205"/>
      <c r="D11" s="210"/>
      <c r="E11" s="211"/>
      <c r="F11" s="193"/>
      <c r="G11" s="212"/>
      <c r="H11" s="211"/>
    </row>
    <row r="12" spans="1:8" ht="15" customHeight="1" x14ac:dyDescent="0.2">
      <c r="A12" s="208" t="s">
        <v>51</v>
      </c>
      <c r="B12" s="209" t="s">
        <v>52</v>
      </c>
      <c r="C12" s="205"/>
      <c r="D12" s="210"/>
      <c r="E12" s="211"/>
      <c r="F12" s="193"/>
      <c r="G12" s="212"/>
      <c r="H12" s="211"/>
    </row>
    <row r="13" spans="1:8" x14ac:dyDescent="0.2">
      <c r="A13" s="213" t="s">
        <v>53</v>
      </c>
      <c r="B13" s="214" t="s">
        <v>54</v>
      </c>
      <c r="C13" s="202"/>
      <c r="D13" s="89"/>
      <c r="E13" s="215">
        <f>D13*$E$10</f>
        <v>0</v>
      </c>
      <c r="F13" s="193"/>
      <c r="G13" s="89"/>
      <c r="H13" s="215">
        <f>G13*$H$10</f>
        <v>0</v>
      </c>
    </row>
    <row r="14" spans="1:8" x14ac:dyDescent="0.2">
      <c r="A14" s="213" t="s">
        <v>55</v>
      </c>
      <c r="B14" s="214" t="s">
        <v>56</v>
      </c>
      <c r="C14" s="202"/>
      <c r="D14" s="89"/>
      <c r="E14" s="215">
        <f>D14*$E$10</f>
        <v>0</v>
      </c>
      <c r="F14" s="193"/>
      <c r="G14" s="89"/>
      <c r="H14" s="215">
        <f>G14*$H$10</f>
        <v>0</v>
      </c>
    </row>
    <row r="15" spans="1:8" x14ac:dyDescent="0.2">
      <c r="A15" s="213" t="s">
        <v>57</v>
      </c>
      <c r="B15" s="214" t="s">
        <v>58</v>
      </c>
      <c r="C15" s="202"/>
      <c r="D15" s="89"/>
      <c r="E15" s="215">
        <f>D15*$E$10</f>
        <v>0</v>
      </c>
      <c r="F15" s="193"/>
      <c r="G15" s="216"/>
      <c r="H15" s="215"/>
    </row>
    <row r="16" spans="1:8" x14ac:dyDescent="0.2">
      <c r="A16" s="213" t="s">
        <v>59</v>
      </c>
      <c r="B16" s="214" t="s">
        <v>60</v>
      </c>
      <c r="C16" s="202"/>
      <c r="D16" s="89"/>
      <c r="E16" s="215">
        <f>D16*$E$10</f>
        <v>0</v>
      </c>
      <c r="F16" s="193"/>
      <c r="G16" s="216"/>
      <c r="H16" s="215"/>
    </row>
    <row r="17" spans="1:8" x14ac:dyDescent="0.2">
      <c r="A17" s="213" t="s">
        <v>159</v>
      </c>
      <c r="B17" s="217" t="s">
        <v>163</v>
      </c>
      <c r="C17" s="218"/>
      <c r="D17" s="90"/>
      <c r="E17" s="215">
        <f>D17*$E$10</f>
        <v>0</v>
      </c>
      <c r="F17" s="193"/>
      <c r="G17" s="90"/>
      <c r="H17" s="215">
        <f>G17*$H$10</f>
        <v>0</v>
      </c>
    </row>
    <row r="18" spans="1:8" ht="15" customHeight="1" x14ac:dyDescent="0.2">
      <c r="A18" s="213"/>
      <c r="B18" s="219" t="s">
        <v>61</v>
      </c>
      <c r="C18" s="218"/>
      <c r="D18" s="220">
        <f>SUM(D13:D17)</f>
        <v>0</v>
      </c>
      <c r="E18" s="221">
        <f>SUM(E13:E17)</f>
        <v>0</v>
      </c>
      <c r="F18" s="193"/>
      <c r="G18" s="220">
        <f>SUM(G13:G17)</f>
        <v>0</v>
      </c>
      <c r="H18" s="221">
        <f>SUM(H13:H17)</f>
        <v>0</v>
      </c>
    </row>
    <row r="19" spans="1:8" ht="15" customHeight="1" x14ac:dyDescent="0.2">
      <c r="A19" s="222" t="s">
        <v>62</v>
      </c>
      <c r="B19" s="209" t="s">
        <v>63</v>
      </c>
      <c r="C19" s="205"/>
      <c r="D19" s="210"/>
      <c r="E19" s="211"/>
      <c r="F19" s="193"/>
      <c r="G19" s="212"/>
      <c r="H19" s="211"/>
    </row>
    <row r="20" spans="1:8" ht="12.95" customHeight="1" x14ac:dyDescent="0.2">
      <c r="A20" s="213" t="s">
        <v>64</v>
      </c>
      <c r="B20" s="223" t="s">
        <v>65</v>
      </c>
      <c r="C20" s="224"/>
      <c r="D20" s="89"/>
      <c r="E20" s="215">
        <f t="shared" ref="E20:E25" si="0">D20*$E$10</f>
        <v>0</v>
      </c>
      <c r="F20" s="193"/>
      <c r="G20" s="89"/>
      <c r="H20" s="215">
        <f t="shared" ref="H20:H25" si="1">G20*$H$10</f>
        <v>0</v>
      </c>
    </row>
    <row r="21" spans="1:8" x14ac:dyDescent="0.2">
      <c r="A21" s="213" t="s">
        <v>66</v>
      </c>
      <c r="B21" s="214" t="s">
        <v>67</v>
      </c>
      <c r="C21" s="202"/>
      <c r="D21" s="89"/>
      <c r="E21" s="215">
        <f t="shared" si="0"/>
        <v>0</v>
      </c>
      <c r="F21" s="193"/>
      <c r="G21" s="89"/>
      <c r="H21" s="215">
        <f t="shared" si="1"/>
        <v>0</v>
      </c>
    </row>
    <row r="22" spans="1:8" x14ac:dyDescent="0.2">
      <c r="A22" s="213" t="s">
        <v>68</v>
      </c>
      <c r="B22" s="214" t="s">
        <v>69</v>
      </c>
      <c r="C22" s="202"/>
      <c r="D22" s="89"/>
      <c r="E22" s="215">
        <f t="shared" si="0"/>
        <v>0</v>
      </c>
      <c r="F22" s="193"/>
      <c r="G22" s="89"/>
      <c r="H22" s="215">
        <f t="shared" si="1"/>
        <v>0</v>
      </c>
    </row>
    <row r="23" spans="1:8" x14ac:dyDescent="0.2">
      <c r="A23" s="213" t="s">
        <v>70</v>
      </c>
      <c r="B23" s="217" t="s">
        <v>71</v>
      </c>
      <c r="C23" s="218"/>
      <c r="D23" s="89"/>
      <c r="E23" s="215">
        <f t="shared" si="0"/>
        <v>0</v>
      </c>
      <c r="F23" s="193"/>
      <c r="G23" s="89"/>
      <c r="H23" s="215">
        <f t="shared" si="1"/>
        <v>0</v>
      </c>
    </row>
    <row r="24" spans="1:8" x14ac:dyDescent="0.2">
      <c r="A24" s="204" t="s">
        <v>72</v>
      </c>
      <c r="B24" s="214" t="s">
        <v>73</v>
      </c>
      <c r="C24" s="225"/>
      <c r="D24" s="89"/>
      <c r="E24" s="226">
        <f t="shared" si="0"/>
        <v>0</v>
      </c>
      <c r="F24" s="193"/>
      <c r="G24" s="89"/>
      <c r="H24" s="215">
        <f t="shared" si="1"/>
        <v>0</v>
      </c>
    </row>
    <row r="25" spans="1:8" x14ac:dyDescent="0.2">
      <c r="A25" s="213" t="s">
        <v>74</v>
      </c>
      <c r="B25" s="223" t="s">
        <v>75</v>
      </c>
      <c r="C25" s="224"/>
      <c r="D25" s="227">
        <f>SUM(D20:D24)*D18</f>
        <v>0</v>
      </c>
      <c r="E25" s="215">
        <f t="shared" si="0"/>
        <v>0</v>
      </c>
      <c r="F25" s="193"/>
      <c r="G25" s="227">
        <f>SUM(G20:G24)*G18</f>
        <v>0</v>
      </c>
      <c r="H25" s="215">
        <f t="shared" si="1"/>
        <v>0</v>
      </c>
    </row>
    <row r="26" spans="1:8" ht="15" customHeight="1" x14ac:dyDescent="0.2">
      <c r="A26" s="213"/>
      <c r="B26" s="219" t="s">
        <v>76</v>
      </c>
      <c r="C26" s="218"/>
      <c r="D26" s="228">
        <f>SUM(D20:D25)</f>
        <v>0</v>
      </c>
      <c r="E26" s="229">
        <f>SUM(E20:E25)</f>
        <v>0</v>
      </c>
      <c r="F26" s="193"/>
      <c r="G26" s="228">
        <f>SUM(G20:G25)</f>
        <v>0</v>
      </c>
      <c r="H26" s="229">
        <f>SUM(H20:H25)</f>
        <v>0</v>
      </c>
    </row>
    <row r="27" spans="1:8" ht="15" customHeight="1" x14ac:dyDescent="0.2">
      <c r="A27" s="222" t="s">
        <v>77</v>
      </c>
      <c r="B27" s="209" t="s">
        <v>78</v>
      </c>
      <c r="C27" s="205"/>
      <c r="D27" s="210"/>
      <c r="E27" s="211"/>
      <c r="F27" s="193"/>
      <c r="G27" s="212"/>
      <c r="H27" s="211"/>
    </row>
    <row r="28" spans="1:8" x14ac:dyDescent="0.2">
      <c r="A28" s="213" t="s">
        <v>79</v>
      </c>
      <c r="B28" s="223" t="s">
        <v>80</v>
      </c>
      <c r="C28" s="224"/>
      <c r="D28" s="89"/>
      <c r="E28" s="215">
        <f>D28*$E$10</f>
        <v>0</v>
      </c>
      <c r="F28" s="193"/>
      <c r="G28" s="89"/>
      <c r="H28" s="215">
        <f t="shared" ref="H28:H32" si="2">G28*$H$10</f>
        <v>0</v>
      </c>
    </row>
    <row r="29" spans="1:8" x14ac:dyDescent="0.2">
      <c r="A29" s="213" t="s">
        <v>81</v>
      </c>
      <c r="B29" s="214" t="s">
        <v>82</v>
      </c>
      <c r="C29" s="202"/>
      <c r="D29" s="89"/>
      <c r="E29" s="215">
        <f>D29*$E$10</f>
        <v>0</v>
      </c>
      <c r="F29" s="193"/>
      <c r="G29" s="89"/>
      <c r="H29" s="215">
        <f t="shared" si="2"/>
        <v>0</v>
      </c>
    </row>
    <row r="30" spans="1:8" x14ac:dyDescent="0.2">
      <c r="A30" s="213" t="s">
        <v>83</v>
      </c>
      <c r="B30" s="214" t="s">
        <v>84</v>
      </c>
      <c r="C30" s="202"/>
      <c r="D30" s="89"/>
      <c r="E30" s="215">
        <f>D30*$E$10</f>
        <v>0</v>
      </c>
      <c r="F30" s="193"/>
      <c r="G30" s="89"/>
      <c r="H30" s="215">
        <f t="shared" si="2"/>
        <v>0</v>
      </c>
    </row>
    <row r="31" spans="1:8" x14ac:dyDescent="0.2">
      <c r="A31" s="213" t="s">
        <v>85</v>
      </c>
      <c r="B31" s="214" t="s">
        <v>86</v>
      </c>
      <c r="C31" s="202"/>
      <c r="D31" s="89"/>
      <c r="E31" s="215">
        <f>D31*$E$10</f>
        <v>0</v>
      </c>
      <c r="F31" s="193"/>
      <c r="G31" s="89"/>
      <c r="H31" s="215">
        <f t="shared" si="2"/>
        <v>0</v>
      </c>
    </row>
    <row r="32" spans="1:8" x14ac:dyDescent="0.2">
      <c r="A32" s="213" t="s">
        <v>164</v>
      </c>
      <c r="B32" s="217" t="s">
        <v>165</v>
      </c>
      <c r="C32" s="218"/>
      <c r="D32" s="89"/>
      <c r="E32" s="215">
        <f>D32*$E$10</f>
        <v>0</v>
      </c>
      <c r="F32" s="193"/>
      <c r="G32" s="89"/>
      <c r="H32" s="215">
        <f t="shared" si="2"/>
        <v>0</v>
      </c>
    </row>
    <row r="33" spans="1:8" ht="15" customHeight="1" x14ac:dyDescent="0.2">
      <c r="A33" s="213"/>
      <c r="B33" s="219" t="s">
        <v>87</v>
      </c>
      <c r="C33" s="218"/>
      <c r="D33" s="228">
        <f>SUM(D28:D32)</f>
        <v>0</v>
      </c>
      <c r="E33" s="229">
        <f>SUM(E28:E32)</f>
        <v>0</v>
      </c>
      <c r="F33" s="193"/>
      <c r="G33" s="228">
        <f>SUM(G28:G32)</f>
        <v>0</v>
      </c>
      <c r="H33" s="229">
        <f>SUM(H28:H32)</f>
        <v>0</v>
      </c>
    </row>
    <row r="34" spans="1:8" ht="15" customHeight="1" x14ac:dyDescent="0.2">
      <c r="A34" s="222" t="s">
        <v>88</v>
      </c>
      <c r="B34" s="209" t="s">
        <v>89</v>
      </c>
      <c r="C34" s="205"/>
      <c r="D34" s="210"/>
      <c r="E34" s="211"/>
      <c r="F34" s="193"/>
      <c r="G34" s="212"/>
      <c r="H34" s="211"/>
    </row>
    <row r="35" spans="1:8" x14ac:dyDescent="0.2">
      <c r="A35" s="213" t="s">
        <v>90</v>
      </c>
      <c r="B35" s="223" t="s">
        <v>91</v>
      </c>
      <c r="C35" s="224"/>
      <c r="D35" s="89"/>
      <c r="E35" s="215">
        <f>D35*$E$10</f>
        <v>0</v>
      </c>
      <c r="F35" s="193"/>
      <c r="G35" s="89"/>
      <c r="H35" s="215">
        <f t="shared" ref="H35:H39" si="3">G35*$H$10</f>
        <v>0</v>
      </c>
    </row>
    <row r="36" spans="1:8" x14ac:dyDescent="0.2">
      <c r="A36" s="213" t="s">
        <v>92</v>
      </c>
      <c r="B36" s="214" t="s">
        <v>93</v>
      </c>
      <c r="C36" s="202"/>
      <c r="D36" s="89"/>
      <c r="E36" s="215">
        <f>D36*$E$10</f>
        <v>0</v>
      </c>
      <c r="F36" s="193"/>
      <c r="G36" s="89"/>
      <c r="H36" s="215">
        <f t="shared" si="3"/>
        <v>0</v>
      </c>
    </row>
    <row r="37" spans="1:8" x14ac:dyDescent="0.2">
      <c r="A37" s="213" t="s">
        <v>94</v>
      </c>
      <c r="B37" s="214" t="s">
        <v>95</v>
      </c>
      <c r="C37" s="202"/>
      <c r="D37" s="89"/>
      <c r="E37" s="215">
        <f>D37*$E$10</f>
        <v>0</v>
      </c>
      <c r="F37" s="193"/>
      <c r="G37" s="89"/>
      <c r="H37" s="215">
        <f t="shared" si="3"/>
        <v>0</v>
      </c>
    </row>
    <row r="38" spans="1:8" x14ac:dyDescent="0.2">
      <c r="A38" s="213" t="s">
        <v>96</v>
      </c>
      <c r="B38" s="214" t="s">
        <v>97</v>
      </c>
      <c r="C38" s="202"/>
      <c r="D38" s="89"/>
      <c r="E38" s="215">
        <f>D38*$E$10</f>
        <v>0</v>
      </c>
      <c r="F38" s="193"/>
      <c r="G38" s="89"/>
      <c r="H38" s="215">
        <f t="shared" si="3"/>
        <v>0</v>
      </c>
    </row>
    <row r="39" spans="1:8" x14ac:dyDescent="0.2">
      <c r="A39" s="213" t="s">
        <v>98</v>
      </c>
      <c r="B39" s="214" t="s">
        <v>99</v>
      </c>
      <c r="C39" s="202"/>
      <c r="D39" s="89"/>
      <c r="E39" s="215">
        <f>D39*$E$10</f>
        <v>0</v>
      </c>
      <c r="F39" s="193"/>
      <c r="G39" s="89"/>
      <c r="H39" s="215">
        <f t="shared" si="3"/>
        <v>0</v>
      </c>
    </row>
    <row r="40" spans="1:8" ht="15" customHeight="1" x14ac:dyDescent="0.2">
      <c r="A40" s="213"/>
      <c r="B40" s="219" t="s">
        <v>100</v>
      </c>
      <c r="C40" s="218"/>
      <c r="D40" s="228">
        <f>SUM(D35:D39)</f>
        <v>0</v>
      </c>
      <c r="E40" s="229">
        <f>SUM(E35:E39)</f>
        <v>0</v>
      </c>
      <c r="F40" s="193"/>
      <c r="G40" s="228">
        <f>SUM(G35:G39)</f>
        <v>0</v>
      </c>
      <c r="H40" s="229">
        <f>SUM(H35:H39)</f>
        <v>0</v>
      </c>
    </row>
    <row r="41" spans="1:8" ht="15" customHeight="1" x14ac:dyDescent="0.2">
      <c r="A41" s="222" t="s">
        <v>101</v>
      </c>
      <c r="B41" s="209" t="s">
        <v>102</v>
      </c>
      <c r="C41" s="205"/>
      <c r="D41" s="210"/>
      <c r="E41" s="211"/>
      <c r="F41" s="193"/>
      <c r="G41" s="212"/>
      <c r="H41" s="211"/>
    </row>
    <row r="42" spans="1:8" x14ac:dyDescent="0.2">
      <c r="A42" s="213" t="s">
        <v>103</v>
      </c>
      <c r="B42" s="223" t="s">
        <v>104</v>
      </c>
      <c r="C42" s="224"/>
      <c r="D42" s="89"/>
      <c r="E42" s="215">
        <f>D42*$E$10</f>
        <v>0</v>
      </c>
      <c r="F42" s="193"/>
      <c r="G42" s="89"/>
      <c r="H42" s="215">
        <f t="shared" ref="H42:H45" si="4">G42*$H$10</f>
        <v>0</v>
      </c>
    </row>
    <row r="43" spans="1:8" x14ac:dyDescent="0.2">
      <c r="A43" s="213" t="s">
        <v>105</v>
      </c>
      <c r="B43" s="214" t="s">
        <v>106</v>
      </c>
      <c r="C43" s="202"/>
      <c r="D43" s="89"/>
      <c r="E43" s="215">
        <f>D43*$E$10</f>
        <v>0</v>
      </c>
      <c r="F43" s="193"/>
      <c r="G43" s="89"/>
      <c r="H43" s="215">
        <f t="shared" si="4"/>
        <v>0</v>
      </c>
    </row>
    <row r="44" spans="1:8" x14ac:dyDescent="0.2">
      <c r="A44" s="213" t="s">
        <v>107</v>
      </c>
      <c r="B44" s="214" t="s">
        <v>108</v>
      </c>
      <c r="C44" s="202"/>
      <c r="D44" s="89"/>
      <c r="E44" s="215">
        <f>D44*$E$10</f>
        <v>0</v>
      </c>
      <c r="F44" s="193"/>
      <c r="G44" s="89"/>
      <c r="H44" s="215">
        <f t="shared" si="4"/>
        <v>0</v>
      </c>
    </row>
    <row r="45" spans="1:8" x14ac:dyDescent="0.2">
      <c r="A45" s="213" t="s">
        <v>109</v>
      </c>
      <c r="B45" s="214" t="s">
        <v>110</v>
      </c>
      <c r="C45" s="202"/>
      <c r="D45" s="89"/>
      <c r="E45" s="215">
        <f>D45*$E$10</f>
        <v>0</v>
      </c>
      <c r="F45" s="193"/>
      <c r="G45" s="89"/>
      <c r="H45" s="215">
        <f t="shared" si="4"/>
        <v>0</v>
      </c>
    </row>
    <row r="46" spans="1:8" ht="15" customHeight="1" x14ac:dyDescent="0.2">
      <c r="A46" s="213"/>
      <c r="B46" s="209" t="s">
        <v>111</v>
      </c>
      <c r="C46" s="202"/>
      <c r="D46" s="228">
        <f>SUM(D42:D45)</f>
        <v>0</v>
      </c>
      <c r="E46" s="229">
        <f>SUM(E42:E45)</f>
        <v>0</v>
      </c>
      <c r="F46" s="193"/>
      <c r="G46" s="228">
        <f>SUM(G42:G45)</f>
        <v>0</v>
      </c>
      <c r="H46" s="229">
        <f>SUM(H42:H45)</f>
        <v>0</v>
      </c>
    </row>
    <row r="47" spans="1:8" ht="15" customHeight="1" x14ac:dyDescent="0.2">
      <c r="A47" s="208" t="s">
        <v>112</v>
      </c>
      <c r="B47" s="209" t="s">
        <v>113</v>
      </c>
      <c r="C47" s="230"/>
      <c r="D47" s="228">
        <f>D18+D26+D33+D40+D46</f>
        <v>0</v>
      </c>
      <c r="E47" s="229">
        <f>E18+E26+E33+E40+E46</f>
        <v>0</v>
      </c>
      <c r="F47" s="193"/>
      <c r="G47" s="228">
        <f>G18+G26+G33+G40+G46</f>
        <v>0</v>
      </c>
      <c r="H47" s="229">
        <f>H18+H26+H33+H40+H46</f>
        <v>0</v>
      </c>
    </row>
    <row r="48" spans="1:8" x14ac:dyDescent="0.2">
      <c r="A48" s="213" t="s">
        <v>114</v>
      </c>
      <c r="B48" s="214" t="s">
        <v>115</v>
      </c>
      <c r="C48" s="202"/>
      <c r="D48" s="89"/>
      <c r="E48" s="215">
        <f>D48*$E$10</f>
        <v>0</v>
      </c>
      <c r="F48" s="193"/>
      <c r="G48" s="89"/>
      <c r="H48" s="215">
        <f>G48*$E$10</f>
        <v>0</v>
      </c>
    </row>
    <row r="49" spans="1:9" ht="15" customHeight="1" x14ac:dyDescent="0.2">
      <c r="A49" s="231" t="s">
        <v>116</v>
      </c>
      <c r="B49" s="219" t="s">
        <v>117</v>
      </c>
      <c r="C49" s="232"/>
      <c r="D49" s="228">
        <f>D47+D48</f>
        <v>0</v>
      </c>
      <c r="E49" s="229">
        <f>E47+E48</f>
        <v>0</v>
      </c>
      <c r="F49" s="193"/>
      <c r="G49" s="228">
        <f>G47+G48</f>
        <v>0</v>
      </c>
      <c r="H49" s="229">
        <f>H47+H48</f>
        <v>0</v>
      </c>
    </row>
    <row r="50" spans="1:9" ht="6.75" customHeight="1" x14ac:dyDescent="0.2">
      <c r="A50" s="204"/>
      <c r="B50" s="225"/>
      <c r="C50" s="225"/>
      <c r="D50" s="233"/>
      <c r="E50" s="226"/>
      <c r="F50" s="193"/>
      <c r="G50" s="234"/>
      <c r="H50" s="226"/>
    </row>
    <row r="51" spans="1:9" ht="15" customHeight="1" x14ac:dyDescent="0.2">
      <c r="A51" s="222" t="s">
        <v>118</v>
      </c>
      <c r="B51" s="205"/>
      <c r="C51" s="230"/>
      <c r="D51" s="206">
        <f>D10+D49</f>
        <v>1</v>
      </c>
      <c r="E51" s="229">
        <f>E10+E49</f>
        <v>0</v>
      </c>
      <c r="F51" s="193"/>
      <c r="G51" s="206">
        <f>G10+G49</f>
        <v>1</v>
      </c>
      <c r="H51" s="229">
        <f>H10+H49</f>
        <v>0</v>
      </c>
    </row>
    <row r="52" spans="1:9" ht="6.75" customHeight="1" x14ac:dyDescent="0.2">
      <c r="A52" s="204"/>
      <c r="B52" s="225"/>
      <c r="C52" s="225"/>
      <c r="D52" s="233"/>
      <c r="E52" s="226"/>
      <c r="F52" s="193"/>
      <c r="G52" s="234"/>
      <c r="H52" s="226"/>
    </row>
    <row r="53" spans="1:9" ht="15" customHeight="1" x14ac:dyDescent="0.2">
      <c r="A53" s="222" t="s">
        <v>119</v>
      </c>
      <c r="B53" s="205"/>
      <c r="C53" s="230"/>
      <c r="D53" s="307" t="str">
        <f>IF(E51=0,"",(E10+E18+E26+E42)/E51)</f>
        <v/>
      </c>
      <c r="E53" s="308"/>
      <c r="F53" s="193"/>
      <c r="G53" s="307" t="str">
        <f>IF(H51=0,"",(H10+H18+H26+H42)/H51)</f>
        <v/>
      </c>
      <c r="H53" s="308"/>
    </row>
    <row r="54" spans="1:9" ht="6.75" customHeight="1" x14ac:dyDescent="0.2">
      <c r="A54" s="204"/>
      <c r="B54" s="205"/>
      <c r="C54" s="205"/>
      <c r="D54" s="1"/>
      <c r="E54" s="2"/>
      <c r="F54" s="193"/>
      <c r="G54" s="48"/>
      <c r="H54" s="2"/>
    </row>
    <row r="55" spans="1:9" ht="15" customHeight="1" x14ac:dyDescent="0.2">
      <c r="A55" s="222" t="s">
        <v>120</v>
      </c>
      <c r="B55" s="205"/>
      <c r="C55" s="230"/>
      <c r="D55" s="91">
        <v>0.3</v>
      </c>
      <c r="E55" s="88"/>
      <c r="F55" s="235"/>
      <c r="G55" s="91">
        <v>0.3</v>
      </c>
      <c r="H55" s="88"/>
    </row>
    <row r="56" spans="1:9" ht="6.75" customHeight="1" x14ac:dyDescent="0.2">
      <c r="A56" s="204"/>
      <c r="B56" s="205"/>
      <c r="C56" s="205"/>
      <c r="D56" s="116"/>
      <c r="E56" s="117"/>
      <c r="F56" s="235"/>
      <c r="G56" s="118"/>
      <c r="H56" s="117"/>
    </row>
    <row r="57" spans="1:9" ht="15" customHeight="1" thickBot="1" x14ac:dyDescent="0.25">
      <c r="A57" s="236" t="s">
        <v>121</v>
      </c>
      <c r="B57" s="237"/>
      <c r="C57" s="238"/>
      <c r="D57" s="119">
        <v>0.8</v>
      </c>
      <c r="E57" s="120"/>
      <c r="F57" s="235"/>
      <c r="G57" s="119">
        <v>0.8</v>
      </c>
      <c r="H57" s="120"/>
    </row>
    <row r="58" spans="1:9" ht="15" customHeight="1" thickTop="1" x14ac:dyDescent="0.2">
      <c r="A58" s="239"/>
      <c r="B58" s="193"/>
      <c r="C58" s="193"/>
      <c r="D58" s="195"/>
      <c r="E58" s="196"/>
      <c r="F58" s="193"/>
      <c r="G58" s="193"/>
      <c r="H58" s="193"/>
    </row>
    <row r="59" spans="1:9" ht="15" customHeight="1" x14ac:dyDescent="0.2">
      <c r="A59" s="309" t="s">
        <v>190</v>
      </c>
      <c r="B59" s="309"/>
      <c r="C59" s="309"/>
      <c r="D59" s="309"/>
      <c r="E59" s="309"/>
      <c r="F59" s="309"/>
      <c r="G59" s="309"/>
      <c r="H59" s="309"/>
    </row>
    <row r="60" spans="1:9" ht="15" customHeight="1" x14ac:dyDescent="0.2">
      <c r="A60" s="241"/>
      <c r="B60" s="241"/>
      <c r="C60" s="50" t="s">
        <v>167</v>
      </c>
      <c r="D60" s="91">
        <v>1</v>
      </c>
      <c r="E60" s="241"/>
      <c r="F60" s="241"/>
      <c r="G60" s="91"/>
      <c r="H60" s="193"/>
      <c r="I60" s="51"/>
    </row>
    <row r="61" spans="1:9" x14ac:dyDescent="0.2">
      <c r="A61" s="241"/>
      <c r="B61" s="193"/>
      <c r="C61" s="193"/>
      <c r="D61" s="195"/>
      <c r="E61" s="196"/>
      <c r="F61" s="193"/>
      <c r="G61" s="193"/>
      <c r="H61" s="193"/>
    </row>
    <row r="62" spans="1:9" ht="15" customHeight="1" x14ac:dyDescent="0.2">
      <c r="A62" s="241"/>
      <c r="B62" s="193"/>
      <c r="C62" s="50" t="s">
        <v>118</v>
      </c>
      <c r="D62" s="195"/>
      <c r="E62" s="242"/>
      <c r="F62" s="193"/>
      <c r="G62" s="193"/>
      <c r="H62" s="193"/>
    </row>
    <row r="63" spans="1:9" ht="15" customHeight="1" x14ac:dyDescent="0.2">
      <c r="A63" s="241"/>
      <c r="B63" s="193"/>
      <c r="C63" s="50" t="s">
        <v>120</v>
      </c>
      <c r="D63" s="195"/>
      <c r="E63" s="121"/>
      <c r="F63" s="193"/>
      <c r="G63" s="193"/>
      <c r="H63" s="193"/>
    </row>
    <row r="64" spans="1:9" ht="15" customHeight="1" x14ac:dyDescent="0.2">
      <c r="A64" s="241"/>
      <c r="B64" s="193"/>
      <c r="C64" s="50" t="s">
        <v>168</v>
      </c>
      <c r="D64" s="195"/>
      <c r="E64" s="121"/>
      <c r="F64" s="193"/>
      <c r="G64" s="193"/>
      <c r="H64" s="193"/>
    </row>
    <row r="65" spans="1:8" ht="15" customHeight="1" x14ac:dyDescent="0.2">
      <c r="A65" s="193"/>
      <c r="B65" s="193"/>
      <c r="C65" s="193"/>
      <c r="D65" s="193"/>
      <c r="E65" s="193"/>
      <c r="F65" s="193"/>
      <c r="G65" s="193"/>
      <c r="H65" s="193"/>
    </row>
    <row r="66" spans="1:8" x14ac:dyDescent="0.2">
      <c r="A66" s="241"/>
      <c r="B66" s="193"/>
      <c r="C66" s="193"/>
      <c r="D66" s="195"/>
      <c r="E66" s="196"/>
      <c r="F66" s="193"/>
      <c r="G66" s="193"/>
      <c r="H66" s="193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4"/>
  <sheetViews>
    <sheetView showGridLines="0" showZeros="0" topLeftCell="B60" zoomScale="60" zoomScaleNormal="60" zoomScalePageLayoutView="78" workbookViewId="0">
      <selection activeCell="G79" sqref="G79"/>
    </sheetView>
  </sheetViews>
  <sheetFormatPr baseColWidth="10" defaultColWidth="11.42578125" defaultRowHeight="26.1" customHeight="1" x14ac:dyDescent="0.2"/>
  <cols>
    <col min="1" max="1" width="39.85546875" style="183" hidden="1" customWidth="1"/>
    <col min="2" max="2" width="10.7109375" style="112" customWidth="1"/>
    <col min="3" max="3" width="34" style="183" bestFit="1" customWidth="1"/>
    <col min="4" max="4" width="24" style="99" customWidth="1"/>
    <col min="5" max="5" width="23.28515625" style="99" customWidth="1"/>
    <col min="6" max="6" width="16.85546875" style="99" customWidth="1"/>
    <col min="7" max="7" width="30.28515625" style="99" customWidth="1"/>
    <col min="8" max="8" width="17.85546875" style="104" customWidth="1"/>
    <col min="9" max="9" width="18.85546875" style="99" customWidth="1"/>
    <col min="10" max="10" width="13.7109375" style="183" customWidth="1"/>
    <col min="11" max="11" width="15.28515625" style="183" customWidth="1"/>
    <col min="12" max="12" width="18" style="183" bestFit="1" customWidth="1"/>
    <col min="13" max="13" width="14.85546875" style="183" bestFit="1" customWidth="1"/>
    <col min="14" max="14" width="15.85546875" style="183" bestFit="1" customWidth="1"/>
    <col min="15" max="15" width="9" style="183" customWidth="1"/>
    <col min="16" max="16" width="13.85546875" style="183" customWidth="1"/>
    <col min="17" max="17" width="12.42578125" style="183" customWidth="1"/>
    <col min="18" max="18" width="15.85546875" style="183" bestFit="1" customWidth="1"/>
    <col min="19" max="20" width="13.42578125" style="183" customWidth="1"/>
    <col min="21" max="16384" width="11.42578125" style="183"/>
  </cols>
  <sheetData>
    <row r="1" spans="1:19" ht="26.1" customHeight="1" x14ac:dyDescent="0.2">
      <c r="C1" s="95" t="s">
        <v>0</v>
      </c>
      <c r="D1" s="153" t="s">
        <v>346</v>
      </c>
      <c r="E1" s="96"/>
      <c r="G1" s="98"/>
      <c r="H1" s="97"/>
      <c r="I1" s="98"/>
    </row>
    <row r="2" spans="1:19" ht="26.1" customHeight="1" x14ac:dyDescent="0.2">
      <c r="D2" s="150"/>
      <c r="E2" s="136"/>
      <c r="H2" s="101"/>
    </row>
    <row r="3" spans="1:19" ht="26.1" customHeight="1" x14ac:dyDescent="0.2">
      <c r="C3" s="102" t="s">
        <v>1</v>
      </c>
      <c r="D3" s="149" t="s">
        <v>198</v>
      </c>
      <c r="E3" s="96"/>
      <c r="G3" s="98"/>
      <c r="H3" s="97"/>
      <c r="I3" s="98"/>
    </row>
    <row r="4" spans="1:19" ht="26.1" customHeight="1" x14ac:dyDescent="0.2">
      <c r="C4" s="102" t="s">
        <v>2</v>
      </c>
      <c r="D4" s="149" t="s">
        <v>347</v>
      </c>
      <c r="E4" s="103"/>
      <c r="G4" s="98"/>
      <c r="H4" s="97"/>
      <c r="I4" s="98"/>
    </row>
    <row r="5" spans="1:19" ht="26.1" customHeight="1" x14ac:dyDescent="0.2">
      <c r="D5" s="148"/>
      <c r="P5" s="100"/>
      <c r="R5" s="99"/>
    </row>
    <row r="6" spans="1:19" ht="26.1" customHeight="1" x14ac:dyDescent="0.2">
      <c r="C6" s="102" t="s">
        <v>3</v>
      </c>
      <c r="D6" s="147"/>
      <c r="E6" s="137"/>
      <c r="G6" s="138"/>
      <c r="H6" s="310"/>
      <c r="I6" s="310"/>
      <c r="L6" s="105"/>
      <c r="M6" s="105"/>
      <c r="S6" s="105"/>
    </row>
    <row r="7" spans="1:19" ht="26.1" customHeight="1" x14ac:dyDescent="0.2">
      <c r="K7" s="311" t="s">
        <v>169</v>
      </c>
      <c r="L7" s="312"/>
      <c r="M7" s="312"/>
      <c r="N7" s="312"/>
      <c r="O7" s="313"/>
      <c r="P7" s="311" t="s">
        <v>175</v>
      </c>
      <c r="Q7" s="312"/>
      <c r="R7" s="312"/>
      <c r="S7" s="313"/>
    </row>
    <row r="8" spans="1:19" ht="60.95" customHeight="1" x14ac:dyDescent="0.2">
      <c r="B8" s="113" t="s">
        <v>4</v>
      </c>
      <c r="C8" s="107" t="s">
        <v>194</v>
      </c>
      <c r="D8" s="107" t="s">
        <v>192</v>
      </c>
      <c r="E8" s="107" t="s">
        <v>5</v>
      </c>
      <c r="F8" s="106" t="s">
        <v>6</v>
      </c>
      <c r="G8" s="106" t="s">
        <v>180</v>
      </c>
      <c r="H8" s="108" t="s">
        <v>7</v>
      </c>
      <c r="I8" s="106" t="s">
        <v>145</v>
      </c>
      <c r="J8" s="114" t="s">
        <v>172</v>
      </c>
      <c r="K8" s="114" t="s">
        <v>179</v>
      </c>
      <c r="L8" s="114" t="s">
        <v>170</v>
      </c>
      <c r="M8" s="114" t="s">
        <v>9</v>
      </c>
      <c r="N8" s="114" t="s">
        <v>171</v>
      </c>
      <c r="O8" s="114" t="s">
        <v>166</v>
      </c>
      <c r="P8" s="115" t="s">
        <v>173</v>
      </c>
      <c r="Q8" s="115" t="s">
        <v>174</v>
      </c>
      <c r="R8" s="115" t="s">
        <v>171</v>
      </c>
      <c r="S8" s="115" t="s">
        <v>166</v>
      </c>
    </row>
    <row r="9" spans="1:19" ht="29.1" customHeight="1" x14ac:dyDescent="0.2">
      <c r="A9" s="151" t="str">
        <f>CONCATENATE(C8,F8)</f>
        <v>RaumbezeichnungReinigungs- gruppe</v>
      </c>
      <c r="B9" s="152">
        <v>1</v>
      </c>
      <c r="C9" s="184" t="s">
        <v>348</v>
      </c>
      <c r="D9" s="184" t="s">
        <v>349</v>
      </c>
      <c r="E9" s="184" t="s">
        <v>191</v>
      </c>
      <c r="F9" s="186" t="s">
        <v>208</v>
      </c>
      <c r="G9" s="184" t="s">
        <v>358</v>
      </c>
      <c r="H9" s="185">
        <v>9.5</v>
      </c>
      <c r="I9" s="186" t="s">
        <v>13</v>
      </c>
      <c r="J9" s="109">
        <f>IF(I9=0,0,VLOOKUP(I9,Reinigungsturnus!$A$5:$C$20,3,FALSE)*H9/12)</f>
        <v>150.41666666666666</v>
      </c>
      <c r="K9" s="110"/>
      <c r="L9" s="129"/>
      <c r="M9" s="128"/>
      <c r="N9" s="128"/>
      <c r="O9" s="111"/>
      <c r="P9" s="110"/>
      <c r="Q9" s="129"/>
      <c r="R9" s="128"/>
      <c r="S9" s="111">
        <f>VALUE('SVS GR'!$E$62)</f>
        <v>0</v>
      </c>
    </row>
    <row r="10" spans="1:19" ht="29.1" customHeight="1" x14ac:dyDescent="0.2">
      <c r="A10" s="151"/>
      <c r="B10" s="152">
        <v>2</v>
      </c>
      <c r="C10" s="184" t="s">
        <v>369</v>
      </c>
      <c r="D10" s="184" t="s">
        <v>354</v>
      </c>
      <c r="E10" s="184" t="s">
        <v>191</v>
      </c>
      <c r="F10" s="186" t="s">
        <v>215</v>
      </c>
      <c r="G10" s="184" t="s">
        <v>358</v>
      </c>
      <c r="H10" s="185">
        <v>37.159999999999997</v>
      </c>
      <c r="I10" s="186" t="s">
        <v>35</v>
      </c>
      <c r="J10" s="109">
        <f>IF(I10=0,0,VLOOKUP(I10,Reinigungsturnus!$A$5:$C$20,3,FALSE)*H10/12)</f>
        <v>12.386666666666665</v>
      </c>
      <c r="K10" s="110"/>
      <c r="L10" s="129"/>
      <c r="M10" s="128"/>
      <c r="N10" s="128"/>
      <c r="O10" s="111"/>
      <c r="P10" s="110"/>
      <c r="Q10" s="129"/>
      <c r="R10" s="128"/>
      <c r="S10" s="111">
        <f>VALUE('SVS GR'!$E$62)</f>
        <v>0</v>
      </c>
    </row>
    <row r="11" spans="1:19" ht="29.1" customHeight="1" x14ac:dyDescent="0.2">
      <c r="A11" s="151"/>
      <c r="B11" s="152">
        <v>3</v>
      </c>
      <c r="C11" s="184" t="s">
        <v>359</v>
      </c>
      <c r="D11" s="184" t="s">
        <v>355</v>
      </c>
      <c r="E11" s="184" t="s">
        <v>191</v>
      </c>
      <c r="F11" s="186"/>
      <c r="G11" s="184" t="s">
        <v>358</v>
      </c>
      <c r="H11" s="185">
        <v>6.01</v>
      </c>
      <c r="I11" s="187"/>
      <c r="J11" s="261"/>
      <c r="K11" s="262"/>
      <c r="L11" s="263"/>
      <c r="M11" s="264"/>
      <c r="N11" s="264"/>
      <c r="O11" s="265"/>
      <c r="P11" s="262"/>
      <c r="Q11" s="263"/>
      <c r="R11" s="264"/>
      <c r="S11" s="265"/>
    </row>
    <row r="12" spans="1:19" ht="29.1" customHeight="1" x14ac:dyDescent="0.2">
      <c r="A12" s="151"/>
      <c r="B12" s="152">
        <v>4</v>
      </c>
      <c r="C12" s="184" t="s">
        <v>360</v>
      </c>
      <c r="D12" s="184" t="s">
        <v>356</v>
      </c>
      <c r="E12" s="184" t="s">
        <v>191</v>
      </c>
      <c r="F12" s="186"/>
      <c r="G12" s="184" t="s">
        <v>358</v>
      </c>
      <c r="H12" s="185">
        <v>3.1</v>
      </c>
      <c r="I12" s="187"/>
      <c r="J12" s="261"/>
      <c r="K12" s="262"/>
      <c r="L12" s="263"/>
      <c r="M12" s="264"/>
      <c r="N12" s="264"/>
      <c r="O12" s="265"/>
      <c r="P12" s="262"/>
      <c r="Q12" s="263"/>
      <c r="R12" s="264"/>
      <c r="S12" s="265"/>
    </row>
    <row r="13" spans="1:19" ht="29.1" customHeight="1" x14ac:dyDescent="0.2">
      <c r="A13" s="151"/>
      <c r="B13" s="152">
        <v>5</v>
      </c>
      <c r="C13" s="184" t="s">
        <v>361</v>
      </c>
      <c r="D13" s="184" t="s">
        <v>357</v>
      </c>
      <c r="E13" s="184" t="s">
        <v>191</v>
      </c>
      <c r="F13" s="186" t="s">
        <v>215</v>
      </c>
      <c r="G13" s="184" t="s">
        <v>358</v>
      </c>
      <c r="H13" s="185">
        <v>8.01</v>
      </c>
      <c r="I13" s="186" t="s">
        <v>25</v>
      </c>
      <c r="J13" s="109">
        <f>IF(I13=0,0,VLOOKUP(I13,Reinigungsturnus!$A$5:$C$20,3,FALSE)*H13/12)</f>
        <v>0.66749999999999998</v>
      </c>
      <c r="K13" s="110"/>
      <c r="L13" s="129"/>
      <c r="M13" s="128"/>
      <c r="N13" s="128"/>
      <c r="O13" s="111"/>
      <c r="P13" s="110"/>
      <c r="Q13" s="129"/>
      <c r="R13" s="128"/>
      <c r="S13" s="111">
        <f>VALUE('SVS GR'!$E$62)</f>
        <v>0</v>
      </c>
    </row>
    <row r="14" spans="1:19" ht="29.1" customHeight="1" x14ac:dyDescent="0.2">
      <c r="A14" s="151"/>
      <c r="B14" s="152">
        <v>6</v>
      </c>
      <c r="C14" s="184" t="s">
        <v>368</v>
      </c>
      <c r="D14" s="184" t="s">
        <v>350</v>
      </c>
      <c r="E14" s="184" t="s">
        <v>191</v>
      </c>
      <c r="F14" s="186" t="s">
        <v>207</v>
      </c>
      <c r="G14" s="184" t="s">
        <v>358</v>
      </c>
      <c r="H14" s="185">
        <v>59.46</v>
      </c>
      <c r="I14" s="186" t="s">
        <v>14</v>
      </c>
      <c r="J14" s="109">
        <f>IF(I14=0,0,VLOOKUP(I14,Reinigungsturnus!$A$5:$C$20,3,FALSE)*H14/12)</f>
        <v>188.29</v>
      </c>
      <c r="K14" s="110"/>
      <c r="L14" s="129"/>
      <c r="M14" s="128"/>
      <c r="N14" s="128"/>
      <c r="O14" s="111"/>
      <c r="P14" s="110"/>
      <c r="Q14" s="129"/>
      <c r="R14" s="128"/>
      <c r="S14" s="111">
        <f>VALUE('SVS GR'!$E$62)</f>
        <v>0</v>
      </c>
    </row>
    <row r="15" spans="1:19" s="274" customFormat="1" ht="29.1" customHeight="1" x14ac:dyDescent="0.2">
      <c r="A15" s="151"/>
      <c r="B15" s="152">
        <v>7</v>
      </c>
      <c r="C15" s="266" t="s">
        <v>526</v>
      </c>
      <c r="D15" s="266" t="s">
        <v>527</v>
      </c>
      <c r="E15" s="266" t="s">
        <v>191</v>
      </c>
      <c r="F15" s="267" t="s">
        <v>205</v>
      </c>
      <c r="G15" s="266" t="s">
        <v>358</v>
      </c>
      <c r="H15" s="268">
        <v>3.5</v>
      </c>
      <c r="I15" s="267" t="s">
        <v>11</v>
      </c>
      <c r="J15" s="269">
        <f>IF(I15=0,0,VLOOKUP(I15,Reinigungsturnus!$A$5:$C$20,3,FALSE)*H15/12)</f>
        <v>33.25</v>
      </c>
      <c r="K15" s="270"/>
      <c r="L15" s="271"/>
      <c r="M15" s="272"/>
      <c r="N15" s="272"/>
      <c r="O15" s="273"/>
      <c r="P15" s="270"/>
      <c r="Q15" s="271"/>
      <c r="R15" s="272"/>
      <c r="S15" s="273"/>
    </row>
    <row r="16" spans="1:19" ht="29.1" customHeight="1" x14ac:dyDescent="0.2">
      <c r="A16" s="151"/>
      <c r="B16" s="152">
        <v>8</v>
      </c>
      <c r="C16" s="184" t="s">
        <v>364</v>
      </c>
      <c r="D16" s="184" t="s">
        <v>350</v>
      </c>
      <c r="E16" s="184" t="s">
        <v>191</v>
      </c>
      <c r="F16" s="186" t="s">
        <v>215</v>
      </c>
      <c r="G16" s="184" t="s">
        <v>363</v>
      </c>
      <c r="H16" s="185">
        <v>2.4500000000000002</v>
      </c>
      <c r="I16" s="186" t="s">
        <v>25</v>
      </c>
      <c r="J16" s="109">
        <f>IF(I16=0,0,VLOOKUP(I16,Reinigungsturnus!$A$5:$C$20,3,FALSE)*H16/12)</f>
        <v>0.20416666666666669</v>
      </c>
      <c r="K16" s="110"/>
      <c r="L16" s="129"/>
      <c r="M16" s="128"/>
      <c r="N16" s="128"/>
      <c r="O16" s="111"/>
      <c r="P16" s="110"/>
      <c r="Q16" s="129"/>
      <c r="R16" s="128"/>
      <c r="S16" s="111">
        <f>VALUE('SVS GR'!$E$62)</f>
        <v>0</v>
      </c>
    </row>
    <row r="17" spans="1:19" s="243" customFormat="1" ht="29.1" customHeight="1" x14ac:dyDescent="0.2">
      <c r="A17" s="151"/>
      <c r="B17" s="152">
        <v>9</v>
      </c>
      <c r="C17" s="184" t="s">
        <v>365</v>
      </c>
      <c r="D17" s="184" t="s">
        <v>351</v>
      </c>
      <c r="E17" s="184" t="s">
        <v>191</v>
      </c>
      <c r="F17" s="186" t="s">
        <v>206</v>
      </c>
      <c r="G17" s="184" t="s">
        <v>199</v>
      </c>
      <c r="H17" s="185">
        <v>5</v>
      </c>
      <c r="I17" s="186" t="s">
        <v>13</v>
      </c>
      <c r="J17" s="109">
        <f>IF(I17=0,0,VLOOKUP(I17,Reinigungsturnus!$A$5:$C$20,3,FALSE)*H17/12)</f>
        <v>79.166666666666671</v>
      </c>
      <c r="K17" s="110"/>
      <c r="L17" s="129"/>
      <c r="M17" s="128"/>
      <c r="N17" s="128"/>
      <c r="O17" s="111"/>
      <c r="P17" s="110"/>
      <c r="Q17" s="129"/>
      <c r="R17" s="128"/>
      <c r="S17" s="111"/>
    </row>
    <row r="18" spans="1:19" ht="29.1" customHeight="1" x14ac:dyDescent="0.2">
      <c r="A18" s="151"/>
      <c r="B18" s="152">
        <v>10</v>
      </c>
      <c r="C18" s="184" t="s">
        <v>362</v>
      </c>
      <c r="D18" s="184" t="s">
        <v>352</v>
      </c>
      <c r="E18" s="184" t="s">
        <v>191</v>
      </c>
      <c r="F18" s="186" t="s">
        <v>215</v>
      </c>
      <c r="G18" s="184" t="s">
        <v>363</v>
      </c>
      <c r="H18" s="185">
        <v>9.3800000000000008</v>
      </c>
      <c r="I18" s="186" t="s">
        <v>25</v>
      </c>
      <c r="J18" s="109">
        <f>IF(I18=0,0,VLOOKUP(I18,Reinigungsturnus!$A$5:$C$20,3,FALSE)*H18/12)</f>
        <v>0.78166666666666673</v>
      </c>
      <c r="K18" s="110"/>
      <c r="L18" s="129"/>
      <c r="M18" s="128"/>
      <c r="N18" s="128"/>
      <c r="O18" s="111"/>
      <c r="P18" s="110"/>
      <c r="Q18" s="129"/>
      <c r="R18" s="128"/>
      <c r="S18" s="111">
        <f>VALUE('SVS GR'!$E$62)</f>
        <v>0</v>
      </c>
    </row>
    <row r="19" spans="1:19" ht="29.1" customHeight="1" x14ac:dyDescent="0.2">
      <c r="A19" s="151"/>
      <c r="B19" s="152">
        <v>11</v>
      </c>
      <c r="C19" s="184" t="s">
        <v>366</v>
      </c>
      <c r="D19" s="184" t="s">
        <v>353</v>
      </c>
      <c r="E19" s="184" t="s">
        <v>191</v>
      </c>
      <c r="F19" s="186" t="s">
        <v>211</v>
      </c>
      <c r="G19" s="184" t="s">
        <v>367</v>
      </c>
      <c r="H19" s="185">
        <v>26.2</v>
      </c>
      <c r="I19" s="186" t="s">
        <v>13</v>
      </c>
      <c r="J19" s="109">
        <f>IF(I19=0,0,VLOOKUP(I19,Reinigungsturnus!$A$5:$C$20,3,FALSE)*H19/12)</f>
        <v>414.83333333333331</v>
      </c>
      <c r="K19" s="110"/>
      <c r="L19" s="129"/>
      <c r="M19" s="128"/>
      <c r="N19" s="128"/>
      <c r="O19" s="111"/>
      <c r="P19" s="110"/>
      <c r="Q19" s="129"/>
      <c r="R19" s="128"/>
      <c r="S19" s="111">
        <f>VALUE('SVS GR'!$E$62)</f>
        <v>0</v>
      </c>
    </row>
    <row r="20" spans="1:19" s="243" customFormat="1" ht="29.1" customHeight="1" x14ac:dyDescent="0.2">
      <c r="A20" s="151"/>
      <c r="B20" s="152">
        <v>12</v>
      </c>
      <c r="C20" s="184" t="s">
        <v>348</v>
      </c>
      <c r="D20" s="184" t="s">
        <v>370</v>
      </c>
      <c r="E20" s="184" t="s">
        <v>371</v>
      </c>
      <c r="F20" s="186" t="s">
        <v>208</v>
      </c>
      <c r="G20" s="184" t="s">
        <v>374</v>
      </c>
      <c r="H20" s="185">
        <v>1.3</v>
      </c>
      <c r="I20" s="186" t="s">
        <v>13</v>
      </c>
      <c r="J20" s="109">
        <f>IF(I20=0,0,VLOOKUP(I20,Reinigungsturnus!$A$5:$C$20,3,FALSE)*H20/12)</f>
        <v>20.583333333333332</v>
      </c>
      <c r="K20" s="110"/>
      <c r="L20" s="129"/>
      <c r="M20" s="128"/>
      <c r="N20" s="128"/>
      <c r="O20" s="111"/>
      <c r="P20" s="110"/>
      <c r="Q20" s="129"/>
      <c r="R20" s="128"/>
      <c r="S20" s="111"/>
    </row>
    <row r="21" spans="1:19" ht="29.1" customHeight="1" x14ac:dyDescent="0.2">
      <c r="A21" s="151"/>
      <c r="B21" s="152">
        <v>13</v>
      </c>
      <c r="C21" s="184" t="s">
        <v>368</v>
      </c>
      <c r="D21" s="184" t="s">
        <v>370</v>
      </c>
      <c r="E21" s="184" t="s">
        <v>371</v>
      </c>
      <c r="F21" s="186" t="s">
        <v>207</v>
      </c>
      <c r="G21" s="184" t="s">
        <v>358</v>
      </c>
      <c r="H21" s="185">
        <v>22.34</v>
      </c>
      <c r="I21" s="186" t="s">
        <v>13</v>
      </c>
      <c r="J21" s="109">
        <f>IF(I21=0,0,VLOOKUP(I21,Reinigungsturnus!$A$5:$C$20,3,FALSE)*H21/12)</f>
        <v>353.7166666666667</v>
      </c>
      <c r="K21" s="110"/>
      <c r="L21" s="129"/>
      <c r="M21" s="128"/>
      <c r="N21" s="128"/>
      <c r="O21" s="111"/>
      <c r="P21" s="110"/>
      <c r="Q21" s="129"/>
      <c r="R21" s="128"/>
      <c r="S21" s="111">
        <f>VALUE('SVS GR'!$E$62)</f>
        <v>0</v>
      </c>
    </row>
    <row r="22" spans="1:19" ht="29.1" customHeight="1" x14ac:dyDescent="0.2">
      <c r="A22" s="151"/>
      <c r="B22" s="152">
        <v>14</v>
      </c>
      <c r="C22" s="184" t="s">
        <v>372</v>
      </c>
      <c r="D22" s="184" t="s">
        <v>373</v>
      </c>
      <c r="E22" s="184" t="s">
        <v>371</v>
      </c>
      <c r="F22" s="186" t="s">
        <v>206</v>
      </c>
      <c r="G22" s="184" t="s">
        <v>199</v>
      </c>
      <c r="H22" s="185">
        <v>4.5</v>
      </c>
      <c r="I22" s="186" t="s">
        <v>13</v>
      </c>
      <c r="J22" s="109">
        <f>IF(I22=0,0,VLOOKUP(I22,Reinigungsturnus!$A$5:$C$20,3,FALSE)*H22/12)</f>
        <v>71.25</v>
      </c>
      <c r="K22" s="110"/>
      <c r="L22" s="129"/>
      <c r="M22" s="128"/>
      <c r="N22" s="128"/>
      <c r="O22" s="111"/>
      <c r="P22" s="110"/>
      <c r="Q22" s="129"/>
      <c r="R22" s="128"/>
      <c r="S22" s="111">
        <f>VALUE('SVS GR'!$E$62)</f>
        <v>0</v>
      </c>
    </row>
    <row r="23" spans="1:19" ht="29.1" customHeight="1" x14ac:dyDescent="0.2">
      <c r="A23" s="151"/>
      <c r="B23" s="152">
        <v>15</v>
      </c>
      <c r="C23" s="184" t="s">
        <v>376</v>
      </c>
      <c r="D23" s="184" t="s">
        <v>375</v>
      </c>
      <c r="E23" s="184" t="s">
        <v>371</v>
      </c>
      <c r="F23" s="186" t="s">
        <v>206</v>
      </c>
      <c r="G23" s="184" t="s">
        <v>199</v>
      </c>
      <c r="H23" s="185">
        <v>10.4</v>
      </c>
      <c r="I23" s="186" t="s">
        <v>13</v>
      </c>
      <c r="J23" s="109">
        <f>IF(I23=0,0,VLOOKUP(I23,Reinigungsturnus!$A$5:$C$20,3,FALSE)*H23/12)</f>
        <v>164.66666666666666</v>
      </c>
      <c r="K23" s="110"/>
      <c r="L23" s="129"/>
      <c r="M23" s="128"/>
      <c r="N23" s="128"/>
      <c r="O23" s="111"/>
      <c r="P23" s="110"/>
      <c r="Q23" s="129"/>
      <c r="R23" s="128"/>
      <c r="S23" s="111">
        <f>VALUE('SVS GR'!$E$62)</f>
        <v>0</v>
      </c>
    </row>
    <row r="24" spans="1:19" ht="29.1" customHeight="1" x14ac:dyDescent="0.2">
      <c r="A24" s="151"/>
      <c r="B24" s="152">
        <v>16</v>
      </c>
      <c r="C24" s="184" t="s">
        <v>368</v>
      </c>
      <c r="D24" s="184" t="s">
        <v>377</v>
      </c>
      <c r="E24" s="184" t="s">
        <v>371</v>
      </c>
      <c r="F24" s="186" t="s">
        <v>207</v>
      </c>
      <c r="G24" s="184" t="s">
        <v>358</v>
      </c>
      <c r="H24" s="185">
        <v>62.1</v>
      </c>
      <c r="I24" s="186" t="s">
        <v>13</v>
      </c>
      <c r="J24" s="109">
        <f>IF(I24=0,0,VLOOKUP(I24,Reinigungsturnus!$A$5:$C$20,3,FALSE)*H24/12)</f>
        <v>983.25</v>
      </c>
      <c r="K24" s="110"/>
      <c r="L24" s="129"/>
      <c r="M24" s="128"/>
      <c r="N24" s="128"/>
      <c r="O24" s="111"/>
      <c r="P24" s="110"/>
      <c r="Q24" s="129"/>
      <c r="R24" s="128"/>
      <c r="S24" s="111">
        <f>VALUE('SVS GR'!$E$62)</f>
        <v>0</v>
      </c>
    </row>
    <row r="25" spans="1:19" ht="29.1" customHeight="1" x14ac:dyDescent="0.2">
      <c r="A25" s="151"/>
      <c r="B25" s="152">
        <v>17</v>
      </c>
      <c r="C25" s="184" t="s">
        <v>368</v>
      </c>
      <c r="D25" s="184" t="s">
        <v>384</v>
      </c>
      <c r="E25" s="184" t="s">
        <v>371</v>
      </c>
      <c r="F25" s="186" t="s">
        <v>207</v>
      </c>
      <c r="G25" s="184" t="s">
        <v>385</v>
      </c>
      <c r="H25" s="185">
        <v>15.94</v>
      </c>
      <c r="I25" s="186" t="s">
        <v>13</v>
      </c>
      <c r="J25" s="109">
        <f>IF(I25=0,0,VLOOKUP(I25,Reinigungsturnus!$A$5:$C$20,3,FALSE)*H25/12)</f>
        <v>252.38333333333333</v>
      </c>
      <c r="K25" s="110"/>
      <c r="L25" s="129"/>
      <c r="M25" s="128"/>
      <c r="N25" s="128"/>
      <c r="O25" s="111"/>
      <c r="P25" s="110"/>
      <c r="Q25" s="129"/>
      <c r="R25" s="128"/>
      <c r="S25" s="111">
        <f>VALUE('SVS GR'!$E$62)</f>
        <v>0</v>
      </c>
    </row>
    <row r="26" spans="1:19" ht="29.1" customHeight="1" x14ac:dyDescent="0.2">
      <c r="A26" s="151"/>
      <c r="B26" s="152">
        <v>18</v>
      </c>
      <c r="C26" s="184" t="s">
        <v>378</v>
      </c>
      <c r="D26" s="184" t="s">
        <v>379</v>
      </c>
      <c r="E26" s="184" t="s">
        <v>371</v>
      </c>
      <c r="F26" s="186" t="s">
        <v>206</v>
      </c>
      <c r="G26" s="184" t="s">
        <v>199</v>
      </c>
      <c r="H26" s="185">
        <v>2</v>
      </c>
      <c r="I26" s="186" t="s">
        <v>13</v>
      </c>
      <c r="J26" s="109">
        <f>IF(I26=0,0,VLOOKUP(I26,Reinigungsturnus!$A$5:$C$20,3,FALSE)*H26/12)</f>
        <v>31.666666666666668</v>
      </c>
      <c r="K26" s="110"/>
      <c r="L26" s="129"/>
      <c r="M26" s="128"/>
      <c r="N26" s="128"/>
      <c r="O26" s="111"/>
      <c r="P26" s="110"/>
      <c r="Q26" s="129"/>
      <c r="R26" s="128"/>
      <c r="S26" s="111">
        <f>VALUE('SVS GR'!$E$62)</f>
        <v>0</v>
      </c>
    </row>
    <row r="27" spans="1:19" ht="29.1" customHeight="1" x14ac:dyDescent="0.2">
      <c r="A27" s="151"/>
      <c r="B27" s="152">
        <v>19</v>
      </c>
      <c r="C27" s="184" t="s">
        <v>381</v>
      </c>
      <c r="D27" s="184" t="s">
        <v>382</v>
      </c>
      <c r="E27" s="184" t="s">
        <v>371</v>
      </c>
      <c r="F27" s="186" t="s">
        <v>207</v>
      </c>
      <c r="G27" s="184" t="s">
        <v>383</v>
      </c>
      <c r="H27" s="185">
        <v>4</v>
      </c>
      <c r="I27" s="186" t="s">
        <v>13</v>
      </c>
      <c r="J27" s="109">
        <f>IF(I27=0,0,VLOOKUP(I27,Reinigungsturnus!$A$5:$C$20,3,FALSE)*H27/12)</f>
        <v>63.333333333333336</v>
      </c>
      <c r="K27" s="110"/>
      <c r="L27" s="129"/>
      <c r="M27" s="128"/>
      <c r="N27" s="128"/>
      <c r="O27" s="111"/>
      <c r="P27" s="110"/>
      <c r="Q27" s="129"/>
      <c r="R27" s="128"/>
      <c r="S27" s="111">
        <f>VALUE('SVS GR'!$E$62)</f>
        <v>0</v>
      </c>
    </row>
    <row r="28" spans="1:19" ht="29.1" customHeight="1" x14ac:dyDescent="0.2">
      <c r="A28" s="151"/>
      <c r="B28" s="152">
        <v>20</v>
      </c>
      <c r="C28" s="184" t="s">
        <v>378</v>
      </c>
      <c r="D28" s="184" t="s">
        <v>380</v>
      </c>
      <c r="E28" s="184" t="s">
        <v>371</v>
      </c>
      <c r="F28" s="186" t="s">
        <v>206</v>
      </c>
      <c r="G28" s="184" t="s">
        <v>199</v>
      </c>
      <c r="H28" s="185">
        <v>1.7</v>
      </c>
      <c r="I28" s="186" t="s">
        <v>13</v>
      </c>
      <c r="J28" s="109">
        <f>IF(I28=0,0,VLOOKUP(I28,Reinigungsturnus!$A$5:$C$20,3,FALSE)*H28/12)</f>
        <v>26.916666666666668</v>
      </c>
      <c r="K28" s="110"/>
      <c r="L28" s="129"/>
      <c r="M28" s="128"/>
      <c r="N28" s="128"/>
      <c r="O28" s="111"/>
      <c r="P28" s="110"/>
      <c r="Q28" s="129"/>
      <c r="R28" s="128"/>
      <c r="S28" s="111">
        <f>VALUE('SVS GR'!$E$62)</f>
        <v>0</v>
      </c>
    </row>
    <row r="29" spans="1:19" ht="29.1" customHeight="1" x14ac:dyDescent="0.2">
      <c r="A29" s="151"/>
      <c r="B29" s="152">
        <v>21</v>
      </c>
      <c r="C29" s="184" t="s">
        <v>344</v>
      </c>
      <c r="D29" s="184" t="s">
        <v>386</v>
      </c>
      <c r="E29" s="184" t="s">
        <v>371</v>
      </c>
      <c r="F29" s="186" t="s">
        <v>209</v>
      </c>
      <c r="G29" s="184" t="s">
        <v>383</v>
      </c>
      <c r="H29" s="185">
        <v>21.7</v>
      </c>
      <c r="I29" s="186" t="s">
        <v>14</v>
      </c>
      <c r="J29" s="109">
        <f>IF(I29=0,0,VLOOKUP(I29,Reinigungsturnus!$A$5:$C$20,3,FALSE)*H29/12)</f>
        <v>68.716666666666669</v>
      </c>
      <c r="K29" s="110"/>
      <c r="L29" s="129"/>
      <c r="M29" s="128"/>
      <c r="N29" s="128"/>
      <c r="O29" s="111"/>
      <c r="P29" s="110"/>
      <c r="Q29" s="129"/>
      <c r="R29" s="128"/>
      <c r="S29" s="111">
        <f>VALUE('SVS GR'!$E$62)</f>
        <v>0</v>
      </c>
    </row>
    <row r="30" spans="1:19" ht="29.1" customHeight="1" x14ac:dyDescent="0.2">
      <c r="A30" s="151"/>
      <c r="B30" s="152">
        <v>22</v>
      </c>
      <c r="C30" s="184" t="s">
        <v>387</v>
      </c>
      <c r="D30" s="184" t="s">
        <v>388</v>
      </c>
      <c r="E30" s="184" t="s">
        <v>371</v>
      </c>
      <c r="F30" s="186" t="s">
        <v>209</v>
      </c>
      <c r="G30" s="184" t="s">
        <v>383</v>
      </c>
      <c r="H30" s="185">
        <v>17.03</v>
      </c>
      <c r="I30" s="186" t="s">
        <v>14</v>
      </c>
      <c r="J30" s="109">
        <f>IF(I30=0,0,VLOOKUP(I30,Reinigungsturnus!$A$5:$C$20,3,FALSE)*H30/12)</f>
        <v>53.928333333333342</v>
      </c>
      <c r="K30" s="110"/>
      <c r="L30" s="129"/>
      <c r="M30" s="128"/>
      <c r="N30" s="128"/>
      <c r="O30" s="111"/>
      <c r="P30" s="110"/>
      <c r="Q30" s="129"/>
      <c r="R30" s="128"/>
      <c r="S30" s="111">
        <f>VALUE('SVS GR'!$E$62)</f>
        <v>0</v>
      </c>
    </row>
    <row r="31" spans="1:19" ht="29.1" customHeight="1" x14ac:dyDescent="0.2">
      <c r="A31" s="151"/>
      <c r="B31" s="152">
        <v>23</v>
      </c>
      <c r="C31" s="184" t="s">
        <v>196</v>
      </c>
      <c r="D31" s="184" t="s">
        <v>389</v>
      </c>
      <c r="E31" s="184" t="s">
        <v>371</v>
      </c>
      <c r="F31" s="186" t="s">
        <v>209</v>
      </c>
      <c r="G31" s="184" t="s">
        <v>390</v>
      </c>
      <c r="H31" s="185">
        <v>62.65</v>
      </c>
      <c r="I31" s="186" t="s">
        <v>14</v>
      </c>
      <c r="J31" s="109">
        <f>IF(I31=0,0,VLOOKUP(I31,Reinigungsturnus!$A$5:$C$20,3,FALSE)*H31/12)</f>
        <v>198.39166666666665</v>
      </c>
      <c r="K31" s="110"/>
      <c r="L31" s="129"/>
      <c r="M31" s="128"/>
      <c r="N31" s="128"/>
      <c r="O31" s="111"/>
      <c r="P31" s="110"/>
      <c r="Q31" s="129"/>
      <c r="R31" s="128"/>
      <c r="S31" s="111">
        <f>VALUE('SVS GR'!$E$62)</f>
        <v>0</v>
      </c>
    </row>
    <row r="32" spans="1:19" ht="29.1" customHeight="1" x14ac:dyDescent="0.2">
      <c r="A32" s="151"/>
      <c r="B32" s="152">
        <v>24</v>
      </c>
      <c r="C32" s="184" t="s">
        <v>391</v>
      </c>
      <c r="D32" s="184" t="s">
        <v>392</v>
      </c>
      <c r="E32" s="184" t="s">
        <v>371</v>
      </c>
      <c r="F32" s="186" t="s">
        <v>41</v>
      </c>
      <c r="G32" s="184" t="s">
        <v>358</v>
      </c>
      <c r="H32" s="185">
        <v>63.55</v>
      </c>
      <c r="I32" s="186" t="s">
        <v>13</v>
      </c>
      <c r="J32" s="109">
        <f>IF(I32=0,0,VLOOKUP(I32,Reinigungsturnus!$A$5:$C$20,3,FALSE)*H32/12)</f>
        <v>1006.2083333333334</v>
      </c>
      <c r="K32" s="110"/>
      <c r="L32" s="129"/>
      <c r="M32" s="128"/>
      <c r="N32" s="128"/>
      <c r="O32" s="111"/>
      <c r="P32" s="110"/>
      <c r="Q32" s="129"/>
      <c r="R32" s="128"/>
      <c r="S32" s="111">
        <f>VALUE('SVS GR'!$E$62)</f>
        <v>0</v>
      </c>
    </row>
    <row r="33" spans="1:19" ht="29.1" customHeight="1" x14ac:dyDescent="0.2">
      <c r="A33" s="151"/>
      <c r="B33" s="152">
        <v>25</v>
      </c>
      <c r="C33" s="184" t="s">
        <v>393</v>
      </c>
      <c r="D33" s="184" t="s">
        <v>394</v>
      </c>
      <c r="E33" s="184" t="s">
        <v>371</v>
      </c>
      <c r="F33" s="186" t="s">
        <v>205</v>
      </c>
      <c r="G33" s="184" t="s">
        <v>390</v>
      </c>
      <c r="H33" s="185">
        <v>62.41</v>
      </c>
      <c r="I33" s="186" t="s">
        <v>13</v>
      </c>
      <c r="J33" s="109">
        <f>IF(I33=0,0,VLOOKUP(I33,Reinigungsturnus!$A$5:$C$20,3,FALSE)*H33/12)</f>
        <v>988.1583333333333</v>
      </c>
      <c r="K33" s="110"/>
      <c r="L33" s="129"/>
      <c r="M33" s="128"/>
      <c r="N33" s="128"/>
      <c r="O33" s="111"/>
      <c r="P33" s="110"/>
      <c r="Q33" s="129"/>
      <c r="R33" s="128"/>
      <c r="S33" s="111">
        <f>VALUE('SVS GR'!$E$62)</f>
        <v>0</v>
      </c>
    </row>
    <row r="34" spans="1:19" ht="29.1" customHeight="1" x14ac:dyDescent="0.2">
      <c r="A34" s="151"/>
      <c r="B34" s="152">
        <v>26</v>
      </c>
      <c r="C34" s="184" t="s">
        <v>395</v>
      </c>
      <c r="D34" s="184" t="s">
        <v>396</v>
      </c>
      <c r="E34" s="184" t="s">
        <v>371</v>
      </c>
      <c r="F34" s="186" t="s">
        <v>205</v>
      </c>
      <c r="G34" s="184" t="s">
        <v>390</v>
      </c>
      <c r="H34" s="185">
        <v>45.16</v>
      </c>
      <c r="I34" s="186" t="s">
        <v>13</v>
      </c>
      <c r="J34" s="109">
        <f>IF(I34=0,0,VLOOKUP(I34,Reinigungsturnus!$A$5:$C$20,3,FALSE)*H34/12)</f>
        <v>715.0333333333333</v>
      </c>
      <c r="K34" s="110"/>
      <c r="L34" s="129"/>
      <c r="M34" s="128"/>
      <c r="N34" s="128"/>
      <c r="O34" s="111"/>
      <c r="P34" s="110"/>
      <c r="Q34" s="129"/>
      <c r="R34" s="128"/>
      <c r="S34" s="111">
        <f>VALUE('SVS GR'!$E$62)</f>
        <v>0</v>
      </c>
    </row>
    <row r="35" spans="1:19" ht="29.1" customHeight="1" x14ac:dyDescent="0.2">
      <c r="A35" s="151"/>
      <c r="B35" s="152">
        <v>27</v>
      </c>
      <c r="C35" s="184" t="s">
        <v>348</v>
      </c>
      <c r="D35" s="184" t="s">
        <v>399</v>
      </c>
      <c r="E35" s="184" t="s">
        <v>418</v>
      </c>
      <c r="F35" s="186" t="s">
        <v>208</v>
      </c>
      <c r="G35" s="184" t="s">
        <v>400</v>
      </c>
      <c r="H35" s="185">
        <v>27.2</v>
      </c>
      <c r="I35" s="186" t="s">
        <v>13</v>
      </c>
      <c r="J35" s="109">
        <f>IF(I35=0,0,VLOOKUP(I35,Reinigungsturnus!$A$5:$C$20,3,FALSE)*H35/12)</f>
        <v>430.66666666666669</v>
      </c>
      <c r="K35" s="110"/>
      <c r="L35" s="129"/>
      <c r="M35" s="128"/>
      <c r="N35" s="128"/>
      <c r="O35" s="111"/>
      <c r="P35" s="110"/>
      <c r="Q35" s="129"/>
      <c r="R35" s="128"/>
      <c r="S35" s="111">
        <f>VALUE('SVS GR'!$E$62)</f>
        <v>0</v>
      </c>
    </row>
    <row r="36" spans="1:19" ht="29.1" customHeight="1" x14ac:dyDescent="0.2">
      <c r="A36" s="151"/>
      <c r="B36" s="152">
        <v>28</v>
      </c>
      <c r="C36" s="184" t="s">
        <v>368</v>
      </c>
      <c r="D36" s="184" t="s">
        <v>397</v>
      </c>
      <c r="E36" s="184" t="s">
        <v>418</v>
      </c>
      <c r="F36" s="186" t="s">
        <v>207</v>
      </c>
      <c r="G36" s="184" t="s">
        <v>358</v>
      </c>
      <c r="H36" s="185">
        <v>23</v>
      </c>
      <c r="I36" s="186" t="s">
        <v>13</v>
      </c>
      <c r="J36" s="109">
        <f>IF(I36=0,0,VLOOKUP(I36,Reinigungsturnus!$A$5:$C$20,3,FALSE)*H36/12)</f>
        <v>364.16666666666669</v>
      </c>
      <c r="K36" s="110"/>
      <c r="L36" s="129"/>
      <c r="M36" s="128"/>
      <c r="N36" s="128"/>
      <c r="O36" s="111"/>
      <c r="P36" s="110"/>
      <c r="Q36" s="129"/>
      <c r="R36" s="128"/>
      <c r="S36" s="111">
        <f>VALUE('SVS GR'!$E$62)</f>
        <v>0</v>
      </c>
    </row>
    <row r="37" spans="1:19" ht="29.1" customHeight="1" x14ac:dyDescent="0.2">
      <c r="A37" s="151"/>
      <c r="B37" s="152">
        <v>29</v>
      </c>
      <c r="C37" s="184" t="s">
        <v>368</v>
      </c>
      <c r="D37" s="184" t="s">
        <v>398</v>
      </c>
      <c r="E37" s="184" t="s">
        <v>418</v>
      </c>
      <c r="F37" s="186" t="s">
        <v>207</v>
      </c>
      <c r="G37" s="184" t="s">
        <v>358</v>
      </c>
      <c r="H37" s="185">
        <v>63.7</v>
      </c>
      <c r="I37" s="186" t="s">
        <v>13</v>
      </c>
      <c r="J37" s="109">
        <f>IF(I37=0,0,VLOOKUP(I37,Reinigungsturnus!$A$5:$C$20,3,FALSE)*H37/12)</f>
        <v>1008.5833333333334</v>
      </c>
      <c r="K37" s="110"/>
      <c r="L37" s="129"/>
      <c r="M37" s="128"/>
      <c r="N37" s="128"/>
      <c r="O37" s="111"/>
      <c r="P37" s="110"/>
      <c r="Q37" s="129"/>
      <c r="R37" s="128"/>
      <c r="S37" s="111">
        <f>VALUE('SVS GR'!$E$62)</f>
        <v>0</v>
      </c>
    </row>
    <row r="38" spans="1:19" ht="29.1" customHeight="1" x14ac:dyDescent="0.2">
      <c r="A38" s="151"/>
      <c r="B38" s="152">
        <v>30</v>
      </c>
      <c r="C38" s="184" t="s">
        <v>404</v>
      </c>
      <c r="D38" s="184" t="s">
        <v>405</v>
      </c>
      <c r="E38" s="184" t="s">
        <v>418</v>
      </c>
      <c r="F38" s="186" t="s">
        <v>215</v>
      </c>
      <c r="G38" s="184" t="s">
        <v>358</v>
      </c>
      <c r="H38" s="185">
        <v>3.4</v>
      </c>
      <c r="I38" s="186" t="s">
        <v>25</v>
      </c>
      <c r="J38" s="109">
        <f>IF(I38=0,0,VLOOKUP(I38,Reinigungsturnus!$A$5:$C$20,3,FALSE)*H38/12)</f>
        <v>0.28333333333333333</v>
      </c>
      <c r="K38" s="110"/>
      <c r="L38" s="129"/>
      <c r="M38" s="128"/>
      <c r="N38" s="128"/>
      <c r="O38" s="111"/>
      <c r="P38" s="110"/>
      <c r="Q38" s="129"/>
      <c r="R38" s="128"/>
      <c r="S38" s="111">
        <f>VALUE('SVS GR'!$E$62)</f>
        <v>0</v>
      </c>
    </row>
    <row r="39" spans="1:19" ht="29.1" customHeight="1" x14ac:dyDescent="0.2">
      <c r="A39" s="151"/>
      <c r="B39" s="152">
        <v>31</v>
      </c>
      <c r="C39" s="184" t="s">
        <v>372</v>
      </c>
      <c r="D39" s="184" t="s">
        <v>401</v>
      </c>
      <c r="E39" s="184" t="s">
        <v>418</v>
      </c>
      <c r="F39" s="186" t="s">
        <v>206</v>
      </c>
      <c r="G39" s="184" t="s">
        <v>199</v>
      </c>
      <c r="H39" s="185">
        <v>4.9000000000000004</v>
      </c>
      <c r="I39" s="186" t="s">
        <v>13</v>
      </c>
      <c r="J39" s="109">
        <f>IF(I39=0,0,VLOOKUP(I39,Reinigungsturnus!$A$5:$C$20,3,FALSE)*H39/12)</f>
        <v>77.583333333333343</v>
      </c>
      <c r="K39" s="110"/>
      <c r="L39" s="129"/>
      <c r="M39" s="128"/>
      <c r="N39" s="128"/>
      <c r="O39" s="111"/>
      <c r="P39" s="110"/>
      <c r="Q39" s="129"/>
      <c r="R39" s="128"/>
      <c r="S39" s="111">
        <f>VALUE('SVS GR'!$E$62)</f>
        <v>0</v>
      </c>
    </row>
    <row r="40" spans="1:19" ht="29.1" customHeight="1" x14ac:dyDescent="0.2">
      <c r="A40" s="151"/>
      <c r="B40" s="152">
        <v>32</v>
      </c>
      <c r="C40" s="184" t="s">
        <v>402</v>
      </c>
      <c r="D40" s="184" t="s">
        <v>403</v>
      </c>
      <c r="E40" s="184" t="s">
        <v>418</v>
      </c>
      <c r="F40" s="186" t="s">
        <v>206</v>
      </c>
      <c r="G40" s="184" t="s">
        <v>199</v>
      </c>
      <c r="H40" s="185">
        <v>11.3</v>
      </c>
      <c r="I40" s="186" t="s">
        <v>13</v>
      </c>
      <c r="J40" s="109">
        <f>IF(I40=0,0,VLOOKUP(I40,Reinigungsturnus!$A$5:$C$20,3,FALSE)*H40/12)</f>
        <v>178.91666666666666</v>
      </c>
      <c r="K40" s="110"/>
      <c r="L40" s="129"/>
      <c r="M40" s="128"/>
      <c r="N40" s="128"/>
      <c r="O40" s="111"/>
      <c r="P40" s="110"/>
      <c r="Q40" s="129"/>
      <c r="R40" s="128"/>
      <c r="S40" s="111">
        <f>VALUE('SVS GR'!$E$62)</f>
        <v>0</v>
      </c>
    </row>
    <row r="41" spans="1:19" ht="29.1" customHeight="1" x14ac:dyDescent="0.2">
      <c r="A41" s="151"/>
      <c r="B41" s="152">
        <v>33</v>
      </c>
      <c r="C41" s="184" t="s">
        <v>406</v>
      </c>
      <c r="D41" s="184" t="s">
        <v>407</v>
      </c>
      <c r="E41" s="184" t="s">
        <v>418</v>
      </c>
      <c r="F41" s="186" t="s">
        <v>211</v>
      </c>
      <c r="G41" s="184" t="s">
        <v>358</v>
      </c>
      <c r="H41" s="185">
        <v>45.73</v>
      </c>
      <c r="I41" s="186" t="s">
        <v>13</v>
      </c>
      <c r="J41" s="109">
        <f>IF(I41=0,0,VLOOKUP(I41,Reinigungsturnus!$A$5:$C$20,3,FALSE)*H41/12)</f>
        <v>724.05833333333328</v>
      </c>
      <c r="K41" s="110"/>
      <c r="L41" s="129"/>
      <c r="M41" s="128"/>
      <c r="N41" s="128"/>
      <c r="O41" s="111"/>
      <c r="P41" s="110"/>
      <c r="Q41" s="129"/>
      <c r="R41" s="128"/>
      <c r="S41" s="111">
        <f>VALUE('SVS GR'!$E$62)</f>
        <v>0</v>
      </c>
    </row>
    <row r="42" spans="1:19" ht="29.1" customHeight="1" x14ac:dyDescent="0.2">
      <c r="A42" s="151"/>
      <c r="B42" s="152">
        <v>34</v>
      </c>
      <c r="C42" s="184" t="s">
        <v>408</v>
      </c>
      <c r="D42" s="184" t="s">
        <v>409</v>
      </c>
      <c r="E42" s="184" t="s">
        <v>418</v>
      </c>
      <c r="F42" s="186" t="s">
        <v>209</v>
      </c>
      <c r="G42" s="184" t="s">
        <v>383</v>
      </c>
      <c r="H42" s="185">
        <v>18</v>
      </c>
      <c r="I42" s="186" t="s">
        <v>14</v>
      </c>
      <c r="J42" s="109">
        <f>IF(I42=0,0,VLOOKUP(I42,Reinigungsturnus!$A$5:$C$20,3,FALSE)*H42/12)</f>
        <v>57</v>
      </c>
      <c r="K42" s="110"/>
      <c r="L42" s="129"/>
      <c r="M42" s="128"/>
      <c r="N42" s="128"/>
      <c r="O42" s="111"/>
      <c r="P42" s="110"/>
      <c r="Q42" s="129"/>
      <c r="R42" s="128"/>
      <c r="S42" s="111">
        <f>VALUE('SVS GR'!$E$62)</f>
        <v>0</v>
      </c>
    </row>
    <row r="43" spans="1:19" ht="29.1" customHeight="1" x14ac:dyDescent="0.2">
      <c r="A43" s="151"/>
      <c r="B43" s="152">
        <v>35</v>
      </c>
      <c r="C43" s="184" t="s">
        <v>393</v>
      </c>
      <c r="D43" s="184" t="s">
        <v>410</v>
      </c>
      <c r="E43" s="184" t="s">
        <v>418</v>
      </c>
      <c r="F43" s="186" t="s">
        <v>205</v>
      </c>
      <c r="G43" s="184" t="s">
        <v>390</v>
      </c>
      <c r="H43" s="185">
        <v>62.7</v>
      </c>
      <c r="I43" s="186" t="s">
        <v>13</v>
      </c>
      <c r="J43" s="109">
        <f>IF(I43=0,0,VLOOKUP(I43,Reinigungsturnus!$A$5:$C$20,3,FALSE)*H43/12)</f>
        <v>992.75</v>
      </c>
      <c r="K43" s="110"/>
      <c r="L43" s="129"/>
      <c r="M43" s="128"/>
      <c r="N43" s="128"/>
      <c r="O43" s="111"/>
      <c r="P43" s="110"/>
      <c r="Q43" s="129"/>
      <c r="R43" s="128"/>
      <c r="S43" s="111">
        <f>VALUE('SVS GR'!$E$62)</f>
        <v>0</v>
      </c>
    </row>
    <row r="44" spans="1:19" ht="29.1" customHeight="1" x14ac:dyDescent="0.2">
      <c r="A44" s="151"/>
      <c r="B44" s="152">
        <v>36</v>
      </c>
      <c r="C44" s="184" t="s">
        <v>343</v>
      </c>
      <c r="D44" s="184" t="s">
        <v>411</v>
      </c>
      <c r="E44" s="184" t="s">
        <v>418</v>
      </c>
      <c r="F44" s="186" t="s">
        <v>41</v>
      </c>
      <c r="G44" s="184" t="s">
        <v>390</v>
      </c>
      <c r="H44" s="185">
        <v>62.2</v>
      </c>
      <c r="I44" s="186" t="s">
        <v>13</v>
      </c>
      <c r="J44" s="109">
        <f>IF(I44=0,0,VLOOKUP(I44,Reinigungsturnus!$A$5:$C$20,3,FALSE)*H44/12)</f>
        <v>984.83333333333337</v>
      </c>
      <c r="K44" s="110"/>
      <c r="L44" s="129"/>
      <c r="M44" s="128"/>
      <c r="N44" s="128"/>
      <c r="O44" s="111"/>
      <c r="P44" s="110"/>
      <c r="Q44" s="129"/>
      <c r="R44" s="128"/>
      <c r="S44" s="111">
        <f>VALUE('SVS GR'!$E$62)</f>
        <v>0</v>
      </c>
    </row>
    <row r="45" spans="1:19" ht="29.1" customHeight="1" x14ac:dyDescent="0.2">
      <c r="A45" s="151"/>
      <c r="B45" s="152">
        <v>37</v>
      </c>
      <c r="C45" s="184" t="s">
        <v>393</v>
      </c>
      <c r="D45" s="184" t="s">
        <v>412</v>
      </c>
      <c r="E45" s="184" t="s">
        <v>418</v>
      </c>
      <c r="F45" s="186" t="s">
        <v>205</v>
      </c>
      <c r="G45" s="184" t="s">
        <v>390</v>
      </c>
      <c r="H45" s="185">
        <v>62.6</v>
      </c>
      <c r="I45" s="186" t="s">
        <v>13</v>
      </c>
      <c r="J45" s="109">
        <f>IF(I45=0,0,VLOOKUP(I45,Reinigungsturnus!$A$5:$C$20,3,FALSE)*H45/12)</f>
        <v>991.16666666666663</v>
      </c>
      <c r="K45" s="110"/>
      <c r="L45" s="129"/>
      <c r="M45" s="128"/>
      <c r="N45" s="128"/>
      <c r="O45" s="111"/>
      <c r="P45" s="110"/>
      <c r="Q45" s="129"/>
      <c r="R45" s="128"/>
      <c r="S45" s="111">
        <f>VALUE('SVS GR'!$E$62)</f>
        <v>0</v>
      </c>
    </row>
    <row r="46" spans="1:19" ht="29.1" customHeight="1" x14ac:dyDescent="0.2">
      <c r="A46" s="151"/>
      <c r="B46" s="152">
        <v>38</v>
      </c>
      <c r="C46" s="184" t="s">
        <v>395</v>
      </c>
      <c r="D46" s="184" t="s">
        <v>413</v>
      </c>
      <c r="E46" s="184" t="s">
        <v>418</v>
      </c>
      <c r="F46" s="186" t="s">
        <v>205</v>
      </c>
      <c r="G46" s="184" t="s">
        <v>390</v>
      </c>
      <c r="H46" s="185">
        <v>27</v>
      </c>
      <c r="I46" s="186" t="s">
        <v>13</v>
      </c>
      <c r="J46" s="109">
        <f>IF(I46=0,0,VLOOKUP(I46,Reinigungsturnus!$A$5:$C$20,3,FALSE)*H46/12)</f>
        <v>427.5</v>
      </c>
      <c r="K46" s="110"/>
      <c r="L46" s="129"/>
      <c r="M46" s="128"/>
      <c r="N46" s="128"/>
      <c r="O46" s="111"/>
      <c r="P46" s="110"/>
      <c r="Q46" s="129"/>
      <c r="R46" s="128"/>
      <c r="S46" s="111">
        <f>VALUE('SVS GR'!$E$62)</f>
        <v>0</v>
      </c>
    </row>
    <row r="47" spans="1:19" ht="29.1" customHeight="1" x14ac:dyDescent="0.2">
      <c r="A47" s="151"/>
      <c r="B47" s="152">
        <v>39</v>
      </c>
      <c r="C47" s="184" t="s">
        <v>395</v>
      </c>
      <c r="D47" s="184" t="s">
        <v>414</v>
      </c>
      <c r="E47" s="184" t="s">
        <v>418</v>
      </c>
      <c r="F47" s="186" t="s">
        <v>205</v>
      </c>
      <c r="G47" s="184" t="s">
        <v>390</v>
      </c>
      <c r="H47" s="185">
        <v>17.100000000000001</v>
      </c>
      <c r="I47" s="186" t="s">
        <v>13</v>
      </c>
      <c r="J47" s="109">
        <f>IF(I47=0,0,VLOOKUP(I47,Reinigungsturnus!$A$5:$C$20,3,FALSE)*H47/12)</f>
        <v>270.75000000000006</v>
      </c>
      <c r="K47" s="110"/>
      <c r="L47" s="129"/>
      <c r="M47" s="128"/>
      <c r="N47" s="128"/>
      <c r="O47" s="111"/>
      <c r="P47" s="110"/>
      <c r="Q47" s="129"/>
      <c r="R47" s="128"/>
      <c r="S47" s="111">
        <f>VALUE('SVS GR'!$E$62)</f>
        <v>0</v>
      </c>
    </row>
    <row r="48" spans="1:19" ht="29.1" customHeight="1" x14ac:dyDescent="0.2">
      <c r="A48" s="151"/>
      <c r="B48" s="152">
        <v>40</v>
      </c>
      <c r="C48" s="184" t="s">
        <v>348</v>
      </c>
      <c r="D48" s="184" t="s">
        <v>421</v>
      </c>
      <c r="E48" s="184" t="s">
        <v>416</v>
      </c>
      <c r="F48" s="186" t="s">
        <v>208</v>
      </c>
      <c r="G48" s="184" t="s">
        <v>358</v>
      </c>
      <c r="H48" s="185">
        <v>20.75</v>
      </c>
      <c r="I48" s="186" t="s">
        <v>13</v>
      </c>
      <c r="J48" s="109">
        <f>IF(I48=0,0,VLOOKUP(I48,Reinigungsturnus!$A$5:$C$20,3,FALSE)*H48/12)</f>
        <v>328.54166666666669</v>
      </c>
      <c r="K48" s="110"/>
      <c r="L48" s="129"/>
      <c r="M48" s="128"/>
      <c r="N48" s="128"/>
      <c r="O48" s="111"/>
      <c r="P48" s="110"/>
      <c r="Q48" s="129"/>
      <c r="R48" s="128"/>
      <c r="S48" s="111">
        <f>VALUE('SVS GR'!$E$62)</f>
        <v>0</v>
      </c>
    </row>
    <row r="49" spans="1:19" ht="29.1" customHeight="1" x14ac:dyDescent="0.2">
      <c r="A49" s="151"/>
      <c r="B49" s="152">
        <v>41</v>
      </c>
      <c r="C49" s="184" t="s">
        <v>419</v>
      </c>
      <c r="D49" s="184" t="s">
        <v>420</v>
      </c>
      <c r="E49" s="184" t="s">
        <v>416</v>
      </c>
      <c r="F49" s="186" t="s">
        <v>208</v>
      </c>
      <c r="G49" s="184" t="s">
        <v>358</v>
      </c>
      <c r="H49" s="185">
        <v>6.9</v>
      </c>
      <c r="I49" s="186" t="s">
        <v>13</v>
      </c>
      <c r="J49" s="109">
        <f>IF(I49=0,0,VLOOKUP(I49,Reinigungsturnus!$A$5:$C$20,3,FALSE)*H49/12)</f>
        <v>109.25</v>
      </c>
      <c r="K49" s="110"/>
      <c r="L49" s="129"/>
      <c r="M49" s="128"/>
      <c r="N49" s="128"/>
      <c r="O49" s="111"/>
      <c r="P49" s="110"/>
      <c r="Q49" s="129"/>
      <c r="R49" s="128"/>
      <c r="S49" s="111">
        <f>VALUE('SVS GR'!$E$62)</f>
        <v>0</v>
      </c>
    </row>
    <row r="50" spans="1:19" ht="29.1" customHeight="1" x14ac:dyDescent="0.2">
      <c r="A50" s="151"/>
      <c r="B50" s="152">
        <v>42</v>
      </c>
      <c r="C50" s="184" t="s">
        <v>372</v>
      </c>
      <c r="D50" s="184" t="s">
        <v>422</v>
      </c>
      <c r="E50" s="184" t="s">
        <v>416</v>
      </c>
      <c r="F50" s="186" t="s">
        <v>206</v>
      </c>
      <c r="G50" s="184" t="s">
        <v>199</v>
      </c>
      <c r="H50" s="185">
        <v>50</v>
      </c>
      <c r="I50" s="186" t="s">
        <v>13</v>
      </c>
      <c r="J50" s="109">
        <f>IF(I50=0,0,VLOOKUP(I50,Reinigungsturnus!$A$5:$C$20,3,FALSE)*H50/12)</f>
        <v>791.66666666666663</v>
      </c>
      <c r="K50" s="110"/>
      <c r="L50" s="129"/>
      <c r="M50" s="128"/>
      <c r="N50" s="128"/>
      <c r="O50" s="111"/>
      <c r="P50" s="110"/>
      <c r="Q50" s="129"/>
      <c r="R50" s="128"/>
      <c r="S50" s="111">
        <f>VALUE('SVS GR'!$E$62)</f>
        <v>0</v>
      </c>
    </row>
    <row r="51" spans="1:19" ht="29.1" customHeight="1" x14ac:dyDescent="0.2">
      <c r="A51" s="151"/>
      <c r="B51" s="152">
        <v>43</v>
      </c>
      <c r="C51" s="184" t="s">
        <v>402</v>
      </c>
      <c r="D51" s="184" t="s">
        <v>423</v>
      </c>
      <c r="E51" s="184" t="s">
        <v>416</v>
      </c>
      <c r="F51" s="186" t="s">
        <v>206</v>
      </c>
      <c r="G51" s="184" t="s">
        <v>199</v>
      </c>
      <c r="H51" s="185">
        <v>10.5</v>
      </c>
      <c r="I51" s="186" t="s">
        <v>13</v>
      </c>
      <c r="J51" s="109">
        <f>IF(I51=0,0,VLOOKUP(I51,Reinigungsturnus!$A$5:$C$20,3,FALSE)*H51/12)</f>
        <v>166.25</v>
      </c>
      <c r="K51" s="110"/>
      <c r="L51" s="129"/>
      <c r="M51" s="128"/>
      <c r="N51" s="128"/>
      <c r="O51" s="111"/>
      <c r="P51" s="110"/>
      <c r="Q51" s="129"/>
      <c r="R51" s="128"/>
      <c r="S51" s="111">
        <f>VALUE('SVS GR'!$E$62)</f>
        <v>0</v>
      </c>
    </row>
    <row r="52" spans="1:19" ht="29.1" customHeight="1" x14ac:dyDescent="0.2">
      <c r="A52" s="151"/>
      <c r="B52" s="152">
        <v>44</v>
      </c>
      <c r="C52" s="184" t="s">
        <v>368</v>
      </c>
      <c r="D52" s="184" t="s">
        <v>424</v>
      </c>
      <c r="E52" s="184" t="s">
        <v>416</v>
      </c>
      <c r="F52" s="186" t="s">
        <v>207</v>
      </c>
      <c r="G52" s="184" t="s">
        <v>358</v>
      </c>
      <c r="H52" s="185">
        <v>41.4</v>
      </c>
      <c r="I52" s="186" t="s">
        <v>13</v>
      </c>
      <c r="J52" s="109">
        <f>IF(I52=0,0,VLOOKUP(I52,Reinigungsturnus!$A$5:$C$20,3,FALSE)*H52/12)</f>
        <v>655.5</v>
      </c>
      <c r="K52" s="110"/>
      <c r="L52" s="129"/>
      <c r="M52" s="128"/>
      <c r="N52" s="128"/>
      <c r="O52" s="111"/>
      <c r="P52" s="110"/>
      <c r="Q52" s="129"/>
      <c r="R52" s="128"/>
      <c r="S52" s="111">
        <f>VALUE('SVS GR'!$E$62)</f>
        <v>0</v>
      </c>
    </row>
    <row r="53" spans="1:19" ht="29.1" customHeight="1" x14ac:dyDescent="0.2">
      <c r="A53" s="151"/>
      <c r="B53" s="152">
        <v>45</v>
      </c>
      <c r="C53" s="184" t="s">
        <v>406</v>
      </c>
      <c r="D53" s="184" t="s">
        <v>425</v>
      </c>
      <c r="E53" s="184" t="s">
        <v>416</v>
      </c>
      <c r="F53" s="186" t="s">
        <v>211</v>
      </c>
      <c r="G53" s="184" t="s">
        <v>385</v>
      </c>
      <c r="H53" s="185">
        <v>50.9</v>
      </c>
      <c r="I53" s="186" t="s">
        <v>13</v>
      </c>
      <c r="J53" s="109">
        <f>IF(I53=0,0,VLOOKUP(I53,Reinigungsturnus!$A$5:$C$20,3,FALSE)*H53/12)</f>
        <v>805.91666666666663</v>
      </c>
      <c r="K53" s="110"/>
      <c r="L53" s="129"/>
      <c r="M53" s="128"/>
      <c r="N53" s="128"/>
      <c r="O53" s="111"/>
      <c r="P53" s="110"/>
      <c r="Q53" s="129"/>
      <c r="R53" s="128"/>
      <c r="S53" s="111">
        <f>VALUE('SVS GR'!$E$62)</f>
        <v>0</v>
      </c>
    </row>
    <row r="54" spans="1:19" ht="29.1" customHeight="1" x14ac:dyDescent="0.2">
      <c r="A54" s="151"/>
      <c r="B54" s="152">
        <v>46</v>
      </c>
      <c r="C54" s="184" t="s">
        <v>408</v>
      </c>
      <c r="D54" s="184" t="s">
        <v>426</v>
      </c>
      <c r="E54" s="184" t="s">
        <v>416</v>
      </c>
      <c r="F54" s="186" t="s">
        <v>209</v>
      </c>
      <c r="G54" s="184" t="s">
        <v>383</v>
      </c>
      <c r="H54" s="185">
        <v>19.399999999999999</v>
      </c>
      <c r="I54" s="186" t="s">
        <v>14</v>
      </c>
      <c r="J54" s="109">
        <f>IF(I54=0,0,VLOOKUP(I54,Reinigungsturnus!$A$5:$C$20,3,FALSE)*H54/12)</f>
        <v>61.43333333333333</v>
      </c>
      <c r="K54" s="110"/>
      <c r="L54" s="129"/>
      <c r="M54" s="128"/>
      <c r="N54" s="128"/>
      <c r="O54" s="111"/>
      <c r="P54" s="110"/>
      <c r="Q54" s="129"/>
      <c r="R54" s="128"/>
      <c r="S54" s="111">
        <f>VALUE('SVS GR'!$E$62)</f>
        <v>0</v>
      </c>
    </row>
    <row r="55" spans="1:19" ht="29.1" customHeight="1" x14ac:dyDescent="0.2">
      <c r="A55" s="151"/>
      <c r="B55" s="152">
        <v>47</v>
      </c>
      <c r="C55" s="184" t="s">
        <v>393</v>
      </c>
      <c r="D55" s="184" t="s">
        <v>427</v>
      </c>
      <c r="E55" s="184" t="s">
        <v>416</v>
      </c>
      <c r="F55" s="186" t="s">
        <v>205</v>
      </c>
      <c r="G55" s="184" t="s">
        <v>390</v>
      </c>
      <c r="H55" s="185">
        <v>64.099999999999994</v>
      </c>
      <c r="I55" s="186" t="s">
        <v>13</v>
      </c>
      <c r="J55" s="109">
        <f>IF(I55=0,0,VLOOKUP(I55,Reinigungsturnus!$A$5:$C$20,3,FALSE)*H55/12)</f>
        <v>1014.9166666666665</v>
      </c>
      <c r="K55" s="110"/>
      <c r="L55" s="129"/>
      <c r="M55" s="128"/>
      <c r="N55" s="128"/>
      <c r="O55" s="111"/>
      <c r="P55" s="110"/>
      <c r="Q55" s="129"/>
      <c r="R55" s="128"/>
      <c r="S55" s="111">
        <f>VALUE('SVS GR'!$E$62)</f>
        <v>0</v>
      </c>
    </row>
    <row r="56" spans="1:19" ht="29.1" customHeight="1" x14ac:dyDescent="0.2">
      <c r="A56" s="151"/>
      <c r="B56" s="152">
        <v>48</v>
      </c>
      <c r="C56" s="184" t="s">
        <v>393</v>
      </c>
      <c r="D56" s="184" t="s">
        <v>428</v>
      </c>
      <c r="E56" s="184" t="s">
        <v>416</v>
      </c>
      <c r="F56" s="186" t="s">
        <v>205</v>
      </c>
      <c r="G56" s="184" t="s">
        <v>390</v>
      </c>
      <c r="H56" s="185">
        <v>63.4</v>
      </c>
      <c r="I56" s="186" t="s">
        <v>13</v>
      </c>
      <c r="J56" s="109">
        <f>IF(I56=0,0,VLOOKUP(I56,Reinigungsturnus!$A$5:$C$20,3,FALSE)*H56/12)</f>
        <v>1003.8333333333334</v>
      </c>
      <c r="K56" s="110"/>
      <c r="L56" s="129"/>
      <c r="M56" s="128"/>
      <c r="N56" s="128"/>
      <c r="O56" s="111"/>
      <c r="P56" s="110"/>
      <c r="Q56" s="129"/>
      <c r="R56" s="128"/>
      <c r="S56" s="111">
        <f>VALUE('SVS GR'!$E$62)</f>
        <v>0</v>
      </c>
    </row>
    <row r="57" spans="1:19" ht="29.1" customHeight="1" x14ac:dyDescent="0.2">
      <c r="A57" s="151"/>
      <c r="B57" s="152">
        <v>49</v>
      </c>
      <c r="C57" s="184" t="s">
        <v>429</v>
      </c>
      <c r="D57" s="184" t="s">
        <v>430</v>
      </c>
      <c r="E57" s="184" t="s">
        <v>416</v>
      </c>
      <c r="F57" s="186" t="s">
        <v>41</v>
      </c>
      <c r="G57" s="184" t="s">
        <v>358</v>
      </c>
      <c r="H57" s="185">
        <v>92.9</v>
      </c>
      <c r="I57" s="186" t="s">
        <v>13</v>
      </c>
      <c r="J57" s="109">
        <f>IF(I57=0,0,VLOOKUP(I57,Reinigungsturnus!$A$5:$C$20,3,FALSE)*H57/12)</f>
        <v>1470.9166666666667</v>
      </c>
      <c r="K57" s="110"/>
      <c r="L57" s="129"/>
      <c r="M57" s="128"/>
      <c r="N57" s="128"/>
      <c r="O57" s="111"/>
      <c r="P57" s="110"/>
      <c r="Q57" s="129"/>
      <c r="R57" s="128"/>
      <c r="S57" s="111">
        <f>VALUE('SVS GR'!$E$62)</f>
        <v>0</v>
      </c>
    </row>
    <row r="58" spans="1:19" ht="29.1" customHeight="1" x14ac:dyDescent="0.2">
      <c r="A58" s="151"/>
      <c r="B58" s="152">
        <v>50</v>
      </c>
      <c r="C58" s="184" t="s">
        <v>348</v>
      </c>
      <c r="D58" s="184" t="s">
        <v>435</v>
      </c>
      <c r="E58" s="184" t="s">
        <v>417</v>
      </c>
      <c r="F58" s="186" t="s">
        <v>208</v>
      </c>
      <c r="G58" s="184" t="s">
        <v>436</v>
      </c>
      <c r="H58" s="185">
        <v>25.5</v>
      </c>
      <c r="I58" s="186" t="s">
        <v>13</v>
      </c>
      <c r="J58" s="109">
        <f>IF(I58=0,0,VLOOKUP(I58,Reinigungsturnus!$A$5:$C$20,3,FALSE)*H58/12)</f>
        <v>403.75</v>
      </c>
      <c r="K58" s="110"/>
      <c r="L58" s="129"/>
      <c r="M58" s="128"/>
      <c r="N58" s="128"/>
      <c r="O58" s="111"/>
      <c r="P58" s="110"/>
      <c r="Q58" s="129"/>
      <c r="R58" s="128"/>
      <c r="S58" s="111">
        <f>VALUE('SVS GR'!$E$62)</f>
        <v>0</v>
      </c>
    </row>
    <row r="59" spans="1:19" ht="29.1" customHeight="1" x14ac:dyDescent="0.2">
      <c r="A59" s="151"/>
      <c r="B59" s="152">
        <v>51</v>
      </c>
      <c r="C59" s="184" t="s">
        <v>368</v>
      </c>
      <c r="D59" s="184" t="s">
        <v>437</v>
      </c>
      <c r="E59" s="184" t="s">
        <v>417</v>
      </c>
      <c r="F59" s="186" t="s">
        <v>207</v>
      </c>
      <c r="G59" s="184" t="s">
        <v>438</v>
      </c>
      <c r="H59" s="185">
        <v>21</v>
      </c>
      <c r="I59" s="186" t="s">
        <v>13</v>
      </c>
      <c r="J59" s="109">
        <f>IF(I59=0,0,VLOOKUP(I59,Reinigungsturnus!$A$5:$C$20,3,FALSE)*H59/12)</f>
        <v>332.5</v>
      </c>
      <c r="K59" s="110"/>
      <c r="L59" s="129"/>
      <c r="M59" s="128"/>
      <c r="N59" s="128"/>
      <c r="O59" s="111"/>
      <c r="P59" s="110"/>
      <c r="Q59" s="129"/>
      <c r="R59" s="128"/>
      <c r="S59" s="111">
        <f>VALUE('SVS GR'!$E$62)</f>
        <v>0</v>
      </c>
    </row>
    <row r="60" spans="1:19" ht="29.1" customHeight="1" x14ac:dyDescent="0.2">
      <c r="A60" s="151"/>
      <c r="B60" s="152">
        <v>52</v>
      </c>
      <c r="C60" s="184" t="s">
        <v>348</v>
      </c>
      <c r="D60" s="184" t="s">
        <v>433</v>
      </c>
      <c r="E60" s="184" t="s">
        <v>417</v>
      </c>
      <c r="F60" s="186" t="s">
        <v>208</v>
      </c>
      <c r="G60" s="184" t="s">
        <v>434</v>
      </c>
      <c r="H60" s="185">
        <v>9</v>
      </c>
      <c r="I60" s="186" t="s">
        <v>13</v>
      </c>
      <c r="J60" s="109">
        <f>IF(I60=0,0,VLOOKUP(I60,Reinigungsturnus!$A$5:$C$20,3,FALSE)*H60/12)</f>
        <v>142.5</v>
      </c>
      <c r="K60" s="110"/>
      <c r="L60" s="129"/>
      <c r="M60" s="128"/>
      <c r="N60" s="128"/>
      <c r="O60" s="111"/>
      <c r="P60" s="110"/>
      <c r="Q60" s="129"/>
      <c r="R60" s="128"/>
      <c r="S60" s="111">
        <f>VALUE('SVS GR'!$E$62)</f>
        <v>0</v>
      </c>
    </row>
    <row r="61" spans="1:19" ht="29.1" customHeight="1" x14ac:dyDescent="0.2">
      <c r="A61" s="151"/>
      <c r="B61" s="152">
        <v>53</v>
      </c>
      <c r="C61" s="184" t="s">
        <v>201</v>
      </c>
      <c r="D61" s="184" t="s">
        <v>431</v>
      </c>
      <c r="E61" s="184" t="s">
        <v>417</v>
      </c>
      <c r="F61" s="186" t="s">
        <v>215</v>
      </c>
      <c r="G61" s="184" t="s">
        <v>432</v>
      </c>
      <c r="H61" s="185">
        <v>4</v>
      </c>
      <c r="I61" s="186" t="s">
        <v>25</v>
      </c>
      <c r="J61" s="109">
        <f>IF(I61=0,0,VLOOKUP(I61,Reinigungsturnus!$A$5:$C$20,3,FALSE)*H61/12)</f>
        <v>0.33333333333333331</v>
      </c>
      <c r="K61" s="110"/>
      <c r="L61" s="129"/>
      <c r="M61" s="128"/>
      <c r="N61" s="128"/>
      <c r="O61" s="111"/>
      <c r="P61" s="110"/>
      <c r="Q61" s="129"/>
      <c r="R61" s="128"/>
      <c r="S61" s="111">
        <f>VALUE('SVS GR'!$E$62)</f>
        <v>0</v>
      </c>
    </row>
    <row r="62" spans="1:19" ht="29.1" customHeight="1" x14ac:dyDescent="0.2">
      <c r="A62" s="151"/>
      <c r="B62" s="152">
        <v>54</v>
      </c>
      <c r="C62" s="184" t="s">
        <v>439</v>
      </c>
      <c r="D62" s="184" t="s">
        <v>440</v>
      </c>
      <c r="E62" s="184" t="s">
        <v>417</v>
      </c>
      <c r="F62" s="186" t="s">
        <v>215</v>
      </c>
      <c r="G62" s="184" t="s">
        <v>363</v>
      </c>
      <c r="H62" s="185">
        <v>34.64</v>
      </c>
      <c r="I62" s="186" t="s">
        <v>25</v>
      </c>
      <c r="J62" s="109">
        <f>IF(I62=0,0,VLOOKUP(I62,Reinigungsturnus!$A$5:$C$20,3,FALSE)*H62/12)</f>
        <v>2.8866666666666667</v>
      </c>
      <c r="K62" s="110"/>
      <c r="L62" s="129"/>
      <c r="M62" s="128"/>
      <c r="N62" s="128"/>
      <c r="O62" s="111"/>
      <c r="P62" s="110"/>
      <c r="Q62" s="129"/>
      <c r="R62" s="128"/>
      <c r="S62" s="111">
        <f>VALUE('SVS GR'!$E$62)</f>
        <v>0</v>
      </c>
    </row>
    <row r="63" spans="1:19" ht="29.1" customHeight="1" x14ac:dyDescent="0.2">
      <c r="A63" s="151"/>
      <c r="B63" s="152">
        <v>55</v>
      </c>
      <c r="C63" s="184" t="s">
        <v>446</v>
      </c>
      <c r="D63" s="184" t="s">
        <v>447</v>
      </c>
      <c r="E63" s="184" t="s">
        <v>191</v>
      </c>
      <c r="F63" s="186" t="s">
        <v>207</v>
      </c>
      <c r="G63" s="184" t="s">
        <v>448</v>
      </c>
      <c r="H63" s="185">
        <v>6.2</v>
      </c>
      <c r="I63" s="186" t="s">
        <v>13</v>
      </c>
      <c r="J63" s="109">
        <f>IF(I63=0,0,VLOOKUP(I63,Reinigungsturnus!$A$5:$C$20,3,FALSE)*H63/12)</f>
        <v>98.166666666666671</v>
      </c>
      <c r="K63" s="110"/>
      <c r="L63" s="129"/>
      <c r="M63" s="128"/>
      <c r="N63" s="128"/>
      <c r="O63" s="111"/>
      <c r="P63" s="110"/>
      <c r="Q63" s="129"/>
      <c r="R63" s="128"/>
      <c r="S63" s="111">
        <f>VALUE('SVS GR'!$E$62)</f>
        <v>0</v>
      </c>
    </row>
    <row r="64" spans="1:19" ht="29.1" customHeight="1" x14ac:dyDescent="0.2">
      <c r="A64" s="151"/>
      <c r="B64" s="152">
        <v>56</v>
      </c>
      <c r="C64" s="184" t="s">
        <v>368</v>
      </c>
      <c r="D64" s="184" t="s">
        <v>449</v>
      </c>
      <c r="E64" s="184" t="s">
        <v>191</v>
      </c>
      <c r="F64" s="186" t="s">
        <v>208</v>
      </c>
      <c r="G64" s="184" t="s">
        <v>367</v>
      </c>
      <c r="H64" s="185">
        <v>16.7</v>
      </c>
      <c r="I64" s="186" t="s">
        <v>13</v>
      </c>
      <c r="J64" s="109">
        <f>IF(I64=0,0,VLOOKUP(I64,Reinigungsturnus!$A$5:$C$20,3,FALSE)*H64/12)</f>
        <v>264.41666666666669</v>
      </c>
      <c r="K64" s="110"/>
      <c r="L64" s="129"/>
      <c r="M64" s="128"/>
      <c r="N64" s="128"/>
      <c r="O64" s="111"/>
      <c r="P64" s="110"/>
      <c r="Q64" s="129"/>
      <c r="R64" s="128"/>
      <c r="S64" s="111">
        <f>VALUE('SVS GR'!$E$62)</f>
        <v>0</v>
      </c>
    </row>
    <row r="65" spans="1:19" ht="29.1" customHeight="1" x14ac:dyDescent="0.2">
      <c r="A65" s="151"/>
      <c r="B65" s="152">
        <v>57</v>
      </c>
      <c r="C65" s="184" t="s">
        <v>441</v>
      </c>
      <c r="D65" s="184" t="s">
        <v>442</v>
      </c>
      <c r="E65" s="184" t="s">
        <v>191</v>
      </c>
      <c r="F65" s="186" t="s">
        <v>215</v>
      </c>
      <c r="G65" s="184" t="s">
        <v>443</v>
      </c>
      <c r="H65" s="185">
        <v>53.3</v>
      </c>
      <c r="I65" s="186" t="s">
        <v>25</v>
      </c>
      <c r="J65" s="109">
        <f>IF(I65=0,0,VLOOKUP(I65,Reinigungsturnus!$A$5:$C$20,3,FALSE)*H65/12)</f>
        <v>4.4416666666666664</v>
      </c>
      <c r="K65" s="110"/>
      <c r="L65" s="129"/>
      <c r="M65" s="128"/>
      <c r="N65" s="128"/>
      <c r="O65" s="111"/>
      <c r="P65" s="110"/>
      <c r="Q65" s="129"/>
      <c r="R65" s="128"/>
      <c r="S65" s="111">
        <f>VALUE('SVS GR'!$E$62)</f>
        <v>0</v>
      </c>
    </row>
    <row r="66" spans="1:19" ht="29.1" customHeight="1" x14ac:dyDescent="0.2">
      <c r="A66" s="151"/>
      <c r="B66" s="152">
        <v>58</v>
      </c>
      <c r="C66" s="184" t="s">
        <v>444</v>
      </c>
      <c r="D66" s="184" t="s">
        <v>445</v>
      </c>
      <c r="E66" s="184" t="s">
        <v>191</v>
      </c>
      <c r="F66" s="186" t="s">
        <v>215</v>
      </c>
      <c r="G66" s="184" t="s">
        <v>443</v>
      </c>
      <c r="H66" s="185">
        <v>2.7</v>
      </c>
      <c r="I66" s="186" t="s">
        <v>25</v>
      </c>
      <c r="J66" s="109">
        <f>IF(I66=0,0,VLOOKUP(I66,Reinigungsturnus!$A$5:$C$20,3,FALSE)*H66/12)</f>
        <v>0.22500000000000001</v>
      </c>
      <c r="K66" s="110"/>
      <c r="L66" s="129"/>
      <c r="M66" s="128"/>
      <c r="N66" s="128"/>
      <c r="O66" s="111"/>
      <c r="P66" s="110"/>
      <c r="Q66" s="129"/>
      <c r="R66" s="128"/>
      <c r="S66" s="111">
        <f>VALUE('SVS GR'!$E$62)</f>
        <v>0</v>
      </c>
    </row>
    <row r="67" spans="1:19" ht="29.1" customHeight="1" x14ac:dyDescent="0.2">
      <c r="A67" s="151"/>
      <c r="B67" s="152">
        <v>59</v>
      </c>
      <c r="C67" s="184" t="s">
        <v>348</v>
      </c>
      <c r="D67" s="184" t="s">
        <v>461</v>
      </c>
      <c r="E67" s="184" t="s">
        <v>371</v>
      </c>
      <c r="F67" s="186" t="s">
        <v>215</v>
      </c>
      <c r="G67" s="184" t="s">
        <v>383</v>
      </c>
      <c r="H67" s="185">
        <v>22.9</v>
      </c>
      <c r="I67" s="186" t="s">
        <v>13</v>
      </c>
      <c r="J67" s="109">
        <f>IF(I67=0,0,VLOOKUP(I67,Reinigungsturnus!$A$5:$C$20,3,FALSE)*H67/12)</f>
        <v>362.58333333333331</v>
      </c>
      <c r="K67" s="110"/>
      <c r="L67" s="129"/>
      <c r="M67" s="128"/>
      <c r="N67" s="128"/>
      <c r="O67" s="111"/>
      <c r="P67" s="110"/>
      <c r="Q67" s="129"/>
      <c r="R67" s="128"/>
      <c r="S67" s="111">
        <f>VALUE('SVS GR'!$E$62)</f>
        <v>0</v>
      </c>
    </row>
    <row r="68" spans="1:19" ht="29.1" customHeight="1" x14ac:dyDescent="0.2">
      <c r="A68" s="151"/>
      <c r="B68" s="152">
        <v>60</v>
      </c>
      <c r="C68" s="184" t="s">
        <v>459</v>
      </c>
      <c r="D68" s="184" t="s">
        <v>460</v>
      </c>
      <c r="E68" s="184" t="s">
        <v>371</v>
      </c>
      <c r="F68" s="186" t="s">
        <v>215</v>
      </c>
      <c r="G68" s="184" t="s">
        <v>358</v>
      </c>
      <c r="H68" s="185">
        <v>6.5</v>
      </c>
      <c r="I68" s="186" t="s">
        <v>35</v>
      </c>
      <c r="J68" s="109">
        <f>IF(I68=0,0,VLOOKUP(I68,Reinigungsturnus!$A$5:$C$20,3,FALSE)*H68/12)</f>
        <v>2.1666666666666665</v>
      </c>
      <c r="K68" s="110"/>
      <c r="L68" s="129"/>
      <c r="M68" s="128"/>
      <c r="N68" s="128"/>
      <c r="O68" s="111"/>
      <c r="P68" s="110"/>
      <c r="Q68" s="129"/>
      <c r="R68" s="128"/>
      <c r="S68" s="111">
        <f>VALUE('SVS GR'!$E$62)</f>
        <v>0</v>
      </c>
    </row>
    <row r="69" spans="1:19" ht="29.1" customHeight="1" x14ac:dyDescent="0.2">
      <c r="A69" s="151"/>
      <c r="B69" s="152">
        <v>61</v>
      </c>
      <c r="C69" s="184" t="s">
        <v>462</v>
      </c>
      <c r="D69" s="184" t="s">
        <v>463</v>
      </c>
      <c r="E69" s="184" t="s">
        <v>371</v>
      </c>
      <c r="F69" s="186" t="s">
        <v>214</v>
      </c>
      <c r="G69" s="184" t="s">
        <v>383</v>
      </c>
      <c r="H69" s="185">
        <v>62.2</v>
      </c>
      <c r="I69" s="186" t="s">
        <v>13</v>
      </c>
      <c r="J69" s="109">
        <f>IF(I69=0,0,VLOOKUP(I69,Reinigungsturnus!$A$5:$C$20,3,FALSE)*H69/12)</f>
        <v>984.83333333333337</v>
      </c>
      <c r="K69" s="110"/>
      <c r="L69" s="129"/>
      <c r="M69" s="128"/>
      <c r="N69" s="128"/>
      <c r="O69" s="111"/>
      <c r="P69" s="110"/>
      <c r="Q69" s="129"/>
      <c r="R69" s="128"/>
      <c r="S69" s="111">
        <f>VALUE('SVS GR'!$E$62)</f>
        <v>0</v>
      </c>
    </row>
    <row r="70" spans="1:19" ht="29.1" customHeight="1" x14ac:dyDescent="0.2">
      <c r="A70" s="151"/>
      <c r="B70" s="152">
        <v>62</v>
      </c>
      <c r="C70" s="184" t="s">
        <v>455</v>
      </c>
      <c r="D70" s="184" t="s">
        <v>456</v>
      </c>
      <c r="E70" s="184" t="s">
        <v>371</v>
      </c>
      <c r="F70" s="186" t="s">
        <v>214</v>
      </c>
      <c r="G70" s="184" t="s">
        <v>199</v>
      </c>
      <c r="H70" s="185">
        <v>10.4</v>
      </c>
      <c r="I70" s="186" t="s">
        <v>13</v>
      </c>
      <c r="J70" s="109">
        <f>IF(I70=0,0,VLOOKUP(I70,Reinigungsturnus!$A$5:$C$20,3,FALSE)*H70/12)</f>
        <v>164.66666666666666</v>
      </c>
      <c r="K70" s="110"/>
      <c r="L70" s="129"/>
      <c r="M70" s="128"/>
      <c r="N70" s="128"/>
      <c r="O70" s="111"/>
      <c r="P70" s="110"/>
      <c r="Q70" s="129"/>
      <c r="R70" s="128"/>
      <c r="S70" s="111">
        <f>VALUE('SVS GR'!$E$62)</f>
        <v>0</v>
      </c>
    </row>
    <row r="71" spans="1:19" ht="29.1" customHeight="1" x14ac:dyDescent="0.2">
      <c r="A71" s="151"/>
      <c r="B71" s="152">
        <v>63</v>
      </c>
      <c r="C71" s="184" t="s">
        <v>368</v>
      </c>
      <c r="D71" s="184" t="s">
        <v>474</v>
      </c>
      <c r="E71" s="184" t="s">
        <v>371</v>
      </c>
      <c r="F71" s="186" t="s">
        <v>207</v>
      </c>
      <c r="G71" s="184" t="s">
        <v>383</v>
      </c>
      <c r="H71" s="185">
        <v>39.200000000000003</v>
      </c>
      <c r="I71" s="186" t="s">
        <v>13</v>
      </c>
      <c r="J71" s="109">
        <f>IF(I71=0,0,VLOOKUP(I71,Reinigungsturnus!$A$5:$C$20,3,FALSE)*H71/12)</f>
        <v>620.66666666666674</v>
      </c>
      <c r="K71" s="110"/>
      <c r="L71" s="129"/>
      <c r="M71" s="128"/>
      <c r="N71" s="128"/>
      <c r="O71" s="111"/>
      <c r="P71" s="110"/>
      <c r="Q71" s="129"/>
      <c r="R71" s="128"/>
      <c r="S71" s="111">
        <f>VALUE('SVS GR'!$E$62)</f>
        <v>0</v>
      </c>
    </row>
    <row r="72" spans="1:19" ht="29.1" customHeight="1" x14ac:dyDescent="0.2">
      <c r="A72" s="151"/>
      <c r="B72" s="152">
        <v>64</v>
      </c>
      <c r="C72" s="184" t="s">
        <v>464</v>
      </c>
      <c r="D72" s="184" t="s">
        <v>465</v>
      </c>
      <c r="E72" s="184" t="s">
        <v>371</v>
      </c>
      <c r="F72" s="186" t="s">
        <v>216</v>
      </c>
      <c r="G72" s="184" t="s">
        <v>199</v>
      </c>
      <c r="H72" s="185">
        <v>13</v>
      </c>
      <c r="I72" s="186" t="s">
        <v>13</v>
      </c>
      <c r="J72" s="109">
        <f>IF(I72=0,0,VLOOKUP(I72,Reinigungsturnus!$A$5:$C$20,3,FALSE)*H72/12)</f>
        <v>205.83333333333334</v>
      </c>
      <c r="K72" s="110"/>
      <c r="L72" s="129"/>
      <c r="M72" s="128"/>
      <c r="N72" s="128"/>
      <c r="O72" s="111"/>
      <c r="P72" s="110"/>
      <c r="Q72" s="129"/>
      <c r="R72" s="128"/>
      <c r="S72" s="111">
        <f>VALUE('SVS GR'!$E$62)</f>
        <v>0</v>
      </c>
    </row>
    <row r="73" spans="1:19" ht="29.1" customHeight="1" x14ac:dyDescent="0.2">
      <c r="A73" s="151"/>
      <c r="B73" s="152">
        <v>65</v>
      </c>
      <c r="C73" s="184" t="s">
        <v>466</v>
      </c>
      <c r="D73" s="184" t="s">
        <v>467</v>
      </c>
      <c r="E73" s="184" t="s">
        <v>371</v>
      </c>
      <c r="F73" s="186" t="s">
        <v>216</v>
      </c>
      <c r="G73" s="184" t="s">
        <v>199</v>
      </c>
      <c r="H73" s="185">
        <v>18.2</v>
      </c>
      <c r="I73" s="186" t="s">
        <v>13</v>
      </c>
      <c r="J73" s="109">
        <f>IF(I73=0,0,VLOOKUP(I73,Reinigungsturnus!$A$5:$C$20,3,FALSE)*H73/12)</f>
        <v>288.16666666666669</v>
      </c>
      <c r="K73" s="110"/>
      <c r="L73" s="129"/>
      <c r="M73" s="128"/>
      <c r="N73" s="128"/>
      <c r="O73" s="111"/>
      <c r="P73" s="110"/>
      <c r="Q73" s="129"/>
      <c r="R73" s="128"/>
      <c r="S73" s="111">
        <f>VALUE('SVS GR'!$E$62)</f>
        <v>0</v>
      </c>
    </row>
    <row r="74" spans="1:19" ht="29.1" customHeight="1" x14ac:dyDescent="0.2">
      <c r="A74" s="151"/>
      <c r="B74" s="152">
        <v>66</v>
      </c>
      <c r="C74" s="184" t="s">
        <v>200</v>
      </c>
      <c r="D74" s="184" t="s">
        <v>457</v>
      </c>
      <c r="E74" s="184" t="s">
        <v>371</v>
      </c>
      <c r="F74" s="186" t="s">
        <v>217</v>
      </c>
      <c r="G74" s="184" t="s">
        <v>458</v>
      </c>
      <c r="H74" s="185">
        <v>176.3</v>
      </c>
      <c r="I74" s="186" t="s">
        <v>13</v>
      </c>
      <c r="J74" s="109">
        <f>IF(I74=0,0,VLOOKUP(I74,Reinigungsturnus!$A$5:$C$20,3,FALSE)*H74/12)</f>
        <v>2791.4166666666665</v>
      </c>
      <c r="K74" s="110"/>
      <c r="L74" s="129"/>
      <c r="M74" s="128"/>
      <c r="N74" s="128"/>
      <c r="O74" s="111"/>
      <c r="P74" s="110"/>
      <c r="Q74" s="129"/>
      <c r="R74" s="128"/>
      <c r="S74" s="111">
        <f>VALUE('SVS GR'!$E$62)</f>
        <v>0</v>
      </c>
    </row>
    <row r="75" spans="1:19" ht="29.1" customHeight="1" x14ac:dyDescent="0.2">
      <c r="A75" s="151"/>
      <c r="B75" s="152">
        <v>67</v>
      </c>
      <c r="C75" s="184" t="s">
        <v>450</v>
      </c>
      <c r="D75" s="184" t="s">
        <v>452</v>
      </c>
      <c r="E75" s="184" t="s">
        <v>371</v>
      </c>
      <c r="F75" s="186" t="s">
        <v>215</v>
      </c>
      <c r="G75" s="184" t="s">
        <v>383</v>
      </c>
      <c r="H75" s="185">
        <v>10.1</v>
      </c>
      <c r="I75" s="186" t="s">
        <v>20</v>
      </c>
      <c r="J75" s="109">
        <f>IF(I75=0,0,VLOOKUP(I75,Reinigungsturnus!$A$5:$C$20,3,FALSE)*H75/12)</f>
        <v>7.5749999999999993</v>
      </c>
      <c r="K75" s="110"/>
      <c r="L75" s="129"/>
      <c r="M75" s="128"/>
      <c r="N75" s="128"/>
      <c r="O75" s="111"/>
      <c r="P75" s="110"/>
      <c r="Q75" s="129"/>
      <c r="R75" s="128"/>
      <c r="S75" s="111">
        <f>VALUE('SVS GR'!$E$62)</f>
        <v>0</v>
      </c>
    </row>
    <row r="76" spans="1:19" ht="29.1" customHeight="1" x14ac:dyDescent="0.2">
      <c r="A76" s="151"/>
      <c r="B76" s="152">
        <v>68</v>
      </c>
      <c r="C76" s="184" t="s">
        <v>450</v>
      </c>
      <c r="D76" s="184" t="s">
        <v>451</v>
      </c>
      <c r="E76" s="184" t="s">
        <v>371</v>
      </c>
      <c r="F76" s="186" t="s">
        <v>215</v>
      </c>
      <c r="G76" s="184" t="s">
        <v>383</v>
      </c>
      <c r="H76" s="185">
        <v>6.8</v>
      </c>
      <c r="I76" s="186" t="s">
        <v>20</v>
      </c>
      <c r="J76" s="109">
        <f>IF(I76=0,0,VLOOKUP(I76,Reinigungsturnus!$A$5:$C$20,3,FALSE)*H76/12)</f>
        <v>5.0999999999999996</v>
      </c>
      <c r="K76" s="110"/>
      <c r="L76" s="129"/>
      <c r="M76" s="128"/>
      <c r="N76" s="128"/>
      <c r="O76" s="111"/>
      <c r="P76" s="110"/>
      <c r="Q76" s="129"/>
      <c r="R76" s="128"/>
      <c r="S76" s="111">
        <f>VALUE('SVS GR'!$E$62)</f>
        <v>0</v>
      </c>
    </row>
    <row r="77" spans="1:19" ht="29.1" customHeight="1" x14ac:dyDescent="0.2">
      <c r="A77" s="151"/>
      <c r="B77" s="152">
        <v>69</v>
      </c>
      <c r="C77" s="184" t="s">
        <v>348</v>
      </c>
      <c r="D77" s="184" t="s">
        <v>453</v>
      </c>
      <c r="E77" s="184" t="s">
        <v>371</v>
      </c>
      <c r="F77" s="186" t="s">
        <v>208</v>
      </c>
      <c r="G77" s="184" t="s">
        <v>454</v>
      </c>
      <c r="H77" s="185">
        <v>9.1</v>
      </c>
      <c r="I77" s="186" t="s">
        <v>25</v>
      </c>
      <c r="J77" s="109">
        <f>IF(I77=0,0,VLOOKUP(I77,Reinigungsturnus!$A$5:$C$20,3,FALSE)*H77/12)</f>
        <v>0.7583333333333333</v>
      </c>
      <c r="K77" s="110"/>
      <c r="L77" s="129"/>
      <c r="M77" s="128"/>
      <c r="N77" s="128"/>
      <c r="O77" s="111"/>
      <c r="P77" s="110"/>
      <c r="Q77" s="129"/>
      <c r="R77" s="128"/>
      <c r="S77" s="111">
        <f>VALUE('SVS GR'!$E$62)</f>
        <v>0</v>
      </c>
    </row>
    <row r="78" spans="1:19" ht="29.1" customHeight="1" x14ac:dyDescent="0.2">
      <c r="A78" s="151"/>
      <c r="B78" s="152">
        <v>70</v>
      </c>
      <c r="C78" s="184" t="s">
        <v>368</v>
      </c>
      <c r="D78" s="184" t="s">
        <v>473</v>
      </c>
      <c r="E78" s="184" t="s">
        <v>371</v>
      </c>
      <c r="F78" s="186" t="s">
        <v>207</v>
      </c>
      <c r="G78" s="184" t="s">
        <v>508</v>
      </c>
      <c r="H78" s="185">
        <v>15.5</v>
      </c>
      <c r="I78" s="186" t="s">
        <v>25</v>
      </c>
      <c r="J78" s="109">
        <f>IF(I78=0,0,VLOOKUP(I78,Reinigungsturnus!$A$5:$C$20,3,FALSE)*H78/12)</f>
        <v>1.2916666666666667</v>
      </c>
      <c r="K78" s="110"/>
      <c r="L78" s="129"/>
      <c r="M78" s="128"/>
      <c r="N78" s="128"/>
      <c r="O78" s="111"/>
      <c r="P78" s="110"/>
      <c r="Q78" s="129"/>
      <c r="R78" s="128"/>
      <c r="S78" s="111">
        <f>VALUE('SVS GR'!$E$62)</f>
        <v>0</v>
      </c>
    </row>
    <row r="79" spans="1:19" ht="29.1" customHeight="1" x14ac:dyDescent="0.2">
      <c r="A79" s="151"/>
      <c r="B79" s="152">
        <v>71</v>
      </c>
      <c r="C79" s="184" t="s">
        <v>471</v>
      </c>
      <c r="D79" s="184" t="s">
        <v>472</v>
      </c>
      <c r="E79" s="184" t="s">
        <v>371</v>
      </c>
      <c r="F79" s="186" t="s">
        <v>215</v>
      </c>
      <c r="G79" s="184" t="s">
        <v>509</v>
      </c>
      <c r="H79" s="185">
        <v>13.1</v>
      </c>
      <c r="I79" s="186" t="s">
        <v>25</v>
      </c>
      <c r="J79" s="109">
        <f>IF(I79=0,0,VLOOKUP(I79,Reinigungsturnus!$A$5:$C$20,3,FALSE)*H79/12)</f>
        <v>1.0916666666666666</v>
      </c>
      <c r="K79" s="110"/>
      <c r="L79" s="129"/>
      <c r="M79" s="128"/>
      <c r="N79" s="128"/>
      <c r="O79" s="111"/>
      <c r="P79" s="110"/>
      <c r="Q79" s="129"/>
      <c r="R79" s="128"/>
      <c r="S79" s="111">
        <f>VALUE('SVS GR'!$E$62)</f>
        <v>0</v>
      </c>
    </row>
    <row r="80" spans="1:19" ht="29.1" customHeight="1" x14ac:dyDescent="0.2">
      <c r="A80" s="151"/>
      <c r="B80" s="152">
        <v>72</v>
      </c>
      <c r="C80" s="184" t="s">
        <v>368</v>
      </c>
      <c r="D80" s="184" t="s">
        <v>468</v>
      </c>
      <c r="E80" s="184" t="s">
        <v>371</v>
      </c>
      <c r="F80" s="186" t="s">
        <v>207</v>
      </c>
      <c r="G80" s="184" t="s">
        <v>509</v>
      </c>
      <c r="H80" s="185">
        <v>16.399999999999999</v>
      </c>
      <c r="I80" s="186" t="s">
        <v>25</v>
      </c>
      <c r="J80" s="109">
        <f>IF(I80=0,0,VLOOKUP(I80,Reinigungsturnus!$A$5:$C$20,3,FALSE)*H80/12)</f>
        <v>1.3666666666666665</v>
      </c>
      <c r="K80" s="110"/>
      <c r="L80" s="129"/>
      <c r="M80" s="128"/>
      <c r="N80" s="128"/>
      <c r="O80" s="111"/>
      <c r="P80" s="110"/>
      <c r="Q80" s="129"/>
      <c r="R80" s="128"/>
      <c r="S80" s="111">
        <f>VALUE('SVS GR'!$E$62)</f>
        <v>0</v>
      </c>
    </row>
    <row r="81" spans="1:19" ht="29.1" customHeight="1" x14ac:dyDescent="0.2">
      <c r="A81" s="151"/>
      <c r="B81" s="152">
        <v>73</v>
      </c>
      <c r="C81" s="184" t="s">
        <v>469</v>
      </c>
      <c r="D81" s="184" t="s">
        <v>470</v>
      </c>
      <c r="E81" s="184" t="s">
        <v>371</v>
      </c>
      <c r="F81" s="186" t="s">
        <v>215</v>
      </c>
      <c r="G81" s="184" t="s">
        <v>509</v>
      </c>
      <c r="H81" s="185">
        <v>11.3</v>
      </c>
      <c r="I81" s="186" t="s">
        <v>25</v>
      </c>
      <c r="J81" s="109">
        <f>IF(I81=0,0,VLOOKUP(I81,Reinigungsturnus!$A$5:$C$20,3,FALSE)*H81/12)</f>
        <v>0.94166666666666676</v>
      </c>
      <c r="K81" s="110"/>
      <c r="L81" s="129"/>
      <c r="M81" s="128"/>
      <c r="N81" s="128"/>
      <c r="O81" s="111"/>
      <c r="P81" s="110"/>
      <c r="Q81" s="129"/>
      <c r="R81" s="128"/>
      <c r="S81" s="111">
        <f>VALUE('SVS GR'!$E$62)</f>
        <v>0</v>
      </c>
    </row>
    <row r="82" spans="1:19" ht="29.1" customHeight="1" x14ac:dyDescent="0.2">
      <c r="A82" s="151"/>
      <c r="B82" s="152">
        <v>74</v>
      </c>
      <c r="C82" s="184" t="s">
        <v>348</v>
      </c>
      <c r="D82" s="184" t="s">
        <v>488</v>
      </c>
      <c r="E82" s="184" t="s">
        <v>415</v>
      </c>
      <c r="F82" s="186" t="s">
        <v>208</v>
      </c>
      <c r="G82" s="184" t="s">
        <v>383</v>
      </c>
      <c r="H82" s="185">
        <v>24</v>
      </c>
      <c r="I82" s="186" t="s">
        <v>13</v>
      </c>
      <c r="J82" s="109">
        <f>IF(I82=0,0,VLOOKUP(I82,Reinigungsturnus!$A$5:$C$20,3,FALSE)*H82/12)</f>
        <v>380</v>
      </c>
      <c r="K82" s="110"/>
      <c r="L82" s="129"/>
      <c r="M82" s="128"/>
      <c r="N82" s="128"/>
      <c r="O82" s="111"/>
      <c r="P82" s="110"/>
      <c r="Q82" s="129"/>
      <c r="R82" s="128"/>
      <c r="S82" s="111">
        <f>VALUE('SVS GR'!$E$62)</f>
        <v>0</v>
      </c>
    </row>
    <row r="83" spans="1:19" ht="29.1" customHeight="1" x14ac:dyDescent="0.2">
      <c r="A83" s="151"/>
      <c r="B83" s="152">
        <v>75</v>
      </c>
      <c r="C83" s="184" t="s">
        <v>475</v>
      </c>
      <c r="D83" s="184" t="s">
        <v>476</v>
      </c>
      <c r="E83" s="184" t="s">
        <v>415</v>
      </c>
      <c r="F83" s="186" t="s">
        <v>207</v>
      </c>
      <c r="G83" s="184" t="s">
        <v>477</v>
      </c>
      <c r="H83" s="185">
        <v>35.6</v>
      </c>
      <c r="I83" s="186" t="s">
        <v>13</v>
      </c>
      <c r="J83" s="109">
        <f>IF(I83=0,0,VLOOKUP(I83,Reinigungsturnus!$A$5:$C$20,3,FALSE)*H83/12)</f>
        <v>563.66666666666663</v>
      </c>
      <c r="K83" s="110"/>
      <c r="L83" s="129"/>
      <c r="M83" s="128"/>
      <c r="N83" s="128"/>
      <c r="O83" s="111"/>
      <c r="P83" s="110"/>
      <c r="Q83" s="129"/>
      <c r="R83" s="128"/>
      <c r="S83" s="111">
        <f>VALUE('SVS GR'!$E$62)</f>
        <v>0</v>
      </c>
    </row>
    <row r="84" spans="1:19" ht="29.1" customHeight="1" x14ac:dyDescent="0.2">
      <c r="A84" s="151"/>
      <c r="B84" s="152">
        <v>76</v>
      </c>
      <c r="C84" s="184" t="s">
        <v>478</v>
      </c>
      <c r="D84" s="184" t="s">
        <v>479</v>
      </c>
      <c r="E84" s="184" t="s">
        <v>415</v>
      </c>
      <c r="F84" s="186" t="s">
        <v>209</v>
      </c>
      <c r="G84" s="184" t="s">
        <v>477</v>
      </c>
      <c r="H84" s="185">
        <v>34.6</v>
      </c>
      <c r="I84" s="186" t="s">
        <v>20</v>
      </c>
      <c r="J84" s="109">
        <f>IF(I84=0,0,VLOOKUP(I84,Reinigungsturnus!$A$5:$C$20,3,FALSE)*H84/12)</f>
        <v>25.950000000000003</v>
      </c>
      <c r="K84" s="110"/>
      <c r="L84" s="129"/>
      <c r="M84" s="128"/>
      <c r="N84" s="128"/>
      <c r="O84" s="111"/>
      <c r="P84" s="110"/>
      <c r="Q84" s="129"/>
      <c r="R84" s="128"/>
      <c r="S84" s="111">
        <f>VALUE('SVS GR'!$E$62)</f>
        <v>0</v>
      </c>
    </row>
    <row r="85" spans="1:19" ht="29.1" customHeight="1" x14ac:dyDescent="0.2">
      <c r="A85" s="151"/>
      <c r="B85" s="152">
        <v>77</v>
      </c>
      <c r="C85" s="184" t="s">
        <v>480</v>
      </c>
      <c r="D85" s="184" t="s">
        <v>481</v>
      </c>
      <c r="E85" s="184" t="s">
        <v>415</v>
      </c>
      <c r="F85" s="186"/>
      <c r="G85" s="184" t="s">
        <v>199</v>
      </c>
      <c r="H85" s="185">
        <v>4.33</v>
      </c>
      <c r="I85" s="187"/>
      <c r="J85" s="261"/>
      <c r="K85" s="262"/>
      <c r="L85" s="263"/>
      <c r="M85" s="264"/>
      <c r="N85" s="264"/>
      <c r="O85" s="265"/>
      <c r="P85" s="262"/>
      <c r="Q85" s="263"/>
      <c r="R85" s="264"/>
      <c r="S85" s="265"/>
    </row>
    <row r="86" spans="1:19" ht="29.1" customHeight="1" x14ac:dyDescent="0.2">
      <c r="A86" s="151"/>
      <c r="B86" s="152">
        <v>78</v>
      </c>
      <c r="C86" s="184" t="s">
        <v>459</v>
      </c>
      <c r="D86" s="184" t="s">
        <v>485</v>
      </c>
      <c r="E86" s="184" t="s">
        <v>415</v>
      </c>
      <c r="F86" s="186" t="s">
        <v>215</v>
      </c>
      <c r="G86" s="184" t="s">
        <v>443</v>
      </c>
      <c r="H86" s="185">
        <v>6.2</v>
      </c>
      <c r="I86" s="186" t="s">
        <v>35</v>
      </c>
      <c r="J86" s="109">
        <f>IF(I86=0,0,VLOOKUP(I86,Reinigungsturnus!$A$5:$C$20,3,FALSE)*H86/12)</f>
        <v>2.0666666666666669</v>
      </c>
      <c r="K86" s="110"/>
      <c r="L86" s="129"/>
      <c r="M86" s="128"/>
      <c r="N86" s="128"/>
      <c r="O86" s="111"/>
      <c r="P86" s="110"/>
      <c r="Q86" s="129"/>
      <c r="R86" s="128"/>
      <c r="S86" s="111">
        <f>VALUE('SVS GR'!$E$62)</f>
        <v>0</v>
      </c>
    </row>
    <row r="87" spans="1:19" ht="29.1" customHeight="1" x14ac:dyDescent="0.2">
      <c r="A87" s="151"/>
      <c r="B87" s="152">
        <v>79</v>
      </c>
      <c r="C87" s="184" t="s">
        <v>201</v>
      </c>
      <c r="D87" s="184" t="s">
        <v>484</v>
      </c>
      <c r="E87" s="184" t="s">
        <v>415</v>
      </c>
      <c r="F87" s="186" t="s">
        <v>215</v>
      </c>
      <c r="G87" s="184" t="s">
        <v>199</v>
      </c>
      <c r="H87" s="185">
        <v>2.4500000000000002</v>
      </c>
      <c r="I87" s="186" t="s">
        <v>25</v>
      </c>
      <c r="J87" s="109">
        <f>IF(I87=0,0,VLOOKUP(I87,Reinigungsturnus!$A$5:$C$20,3,FALSE)*H87/12)</f>
        <v>0.20416666666666669</v>
      </c>
      <c r="K87" s="110"/>
      <c r="L87" s="129"/>
      <c r="M87" s="128"/>
      <c r="N87" s="128"/>
      <c r="O87" s="111"/>
      <c r="P87" s="110"/>
      <c r="Q87" s="129"/>
      <c r="R87" s="128"/>
      <c r="S87" s="111">
        <f>VALUE('SVS GR'!$E$62)</f>
        <v>0</v>
      </c>
    </row>
    <row r="88" spans="1:19" ht="29.1" customHeight="1" x14ac:dyDescent="0.2">
      <c r="A88" s="151"/>
      <c r="B88" s="152">
        <v>80</v>
      </c>
      <c r="C88" s="184" t="s">
        <v>482</v>
      </c>
      <c r="D88" s="184" t="s">
        <v>483</v>
      </c>
      <c r="E88" s="184" t="s">
        <v>415</v>
      </c>
      <c r="F88" s="186" t="s">
        <v>207</v>
      </c>
      <c r="G88" s="184" t="s">
        <v>383</v>
      </c>
      <c r="H88" s="185">
        <v>35.4</v>
      </c>
      <c r="I88" s="186" t="s">
        <v>13</v>
      </c>
      <c r="J88" s="109">
        <f>IF(I88=0,0,VLOOKUP(I88,Reinigungsturnus!$A$5:$C$20,3,FALSE)*H88/12)</f>
        <v>560.5</v>
      </c>
      <c r="K88" s="110"/>
      <c r="L88" s="129"/>
      <c r="M88" s="128"/>
      <c r="N88" s="128"/>
      <c r="O88" s="111"/>
      <c r="P88" s="110"/>
      <c r="Q88" s="129"/>
      <c r="R88" s="128"/>
      <c r="S88" s="111">
        <f>VALUE('SVS GR'!$E$62)</f>
        <v>0</v>
      </c>
    </row>
    <row r="89" spans="1:19" ht="29.1" customHeight="1" x14ac:dyDescent="0.2">
      <c r="A89" s="151"/>
      <c r="B89" s="152">
        <v>81</v>
      </c>
      <c r="C89" s="184" t="s">
        <v>486</v>
      </c>
      <c r="D89" s="184" t="s">
        <v>487</v>
      </c>
      <c r="E89" s="184" t="s">
        <v>415</v>
      </c>
      <c r="F89" s="186" t="s">
        <v>211</v>
      </c>
      <c r="G89" s="184" t="s">
        <v>383</v>
      </c>
      <c r="H89" s="185">
        <v>66.5</v>
      </c>
      <c r="I89" s="186" t="s">
        <v>13</v>
      </c>
      <c r="J89" s="109">
        <f>IF(I89=0,0,VLOOKUP(I89,Reinigungsturnus!$A$5:$C$20,3,FALSE)*H89/12)</f>
        <v>1052.9166666666667</v>
      </c>
      <c r="K89" s="110"/>
      <c r="L89" s="129"/>
      <c r="M89" s="128"/>
      <c r="N89" s="128"/>
      <c r="O89" s="111"/>
      <c r="P89" s="110"/>
      <c r="Q89" s="129"/>
      <c r="R89" s="128"/>
      <c r="S89" s="111">
        <f>VALUE('SVS GR'!$E$62)</f>
        <v>0</v>
      </c>
    </row>
    <row r="90" spans="1:19" ht="29.1" customHeight="1" x14ac:dyDescent="0.2">
      <c r="A90" s="151"/>
      <c r="B90" s="152">
        <v>82</v>
      </c>
      <c r="C90" s="184" t="s">
        <v>486</v>
      </c>
      <c r="D90" s="184" t="s">
        <v>491</v>
      </c>
      <c r="E90" s="184" t="s">
        <v>415</v>
      </c>
      <c r="F90" s="186" t="s">
        <v>211</v>
      </c>
      <c r="G90" s="184" t="s">
        <v>383</v>
      </c>
      <c r="H90" s="185">
        <v>8.5</v>
      </c>
      <c r="I90" s="186" t="s">
        <v>13</v>
      </c>
      <c r="J90" s="109">
        <f>IF(I90=0,0,VLOOKUP(I90,Reinigungsturnus!$A$5:$C$20,3,FALSE)*H90/12)</f>
        <v>134.58333333333334</v>
      </c>
      <c r="K90" s="110"/>
      <c r="L90" s="129"/>
      <c r="M90" s="128"/>
      <c r="N90" s="128"/>
      <c r="O90" s="111"/>
      <c r="P90" s="110"/>
      <c r="Q90" s="129"/>
      <c r="R90" s="128"/>
      <c r="S90" s="111">
        <f>VALUE('SVS GR'!$E$62)</f>
        <v>0</v>
      </c>
    </row>
    <row r="91" spans="1:19" ht="29.1" customHeight="1" x14ac:dyDescent="0.2">
      <c r="A91" s="151"/>
      <c r="B91" s="152">
        <v>83</v>
      </c>
      <c r="C91" s="184" t="s">
        <v>489</v>
      </c>
      <c r="D91" s="184" t="s">
        <v>490</v>
      </c>
      <c r="E91" s="184" t="s">
        <v>415</v>
      </c>
      <c r="F91" s="186" t="s">
        <v>206</v>
      </c>
      <c r="G91" s="184" t="s">
        <v>199</v>
      </c>
      <c r="H91" s="185">
        <v>9.93</v>
      </c>
      <c r="I91" s="186" t="s">
        <v>13</v>
      </c>
      <c r="J91" s="109">
        <f>IF(I91=0,0,VLOOKUP(I91,Reinigungsturnus!$A$5:$C$20,3,FALSE)*H91/12)</f>
        <v>157.22499999999999</v>
      </c>
      <c r="K91" s="110"/>
      <c r="L91" s="129"/>
      <c r="M91" s="128"/>
      <c r="N91" s="128"/>
      <c r="O91" s="111"/>
      <c r="P91" s="110"/>
      <c r="Q91" s="129"/>
      <c r="R91" s="128"/>
      <c r="S91" s="111">
        <f>VALUE('SVS GR'!$E$62)</f>
        <v>0</v>
      </c>
    </row>
    <row r="92" spans="1:19" ht="29.1" customHeight="1" x14ac:dyDescent="0.2">
      <c r="A92" s="151"/>
      <c r="B92" s="152">
        <v>84</v>
      </c>
      <c r="C92" s="184" t="s">
        <v>486</v>
      </c>
      <c r="D92" s="184" t="s">
        <v>492</v>
      </c>
      <c r="E92" s="184" t="s">
        <v>415</v>
      </c>
      <c r="F92" s="186" t="s">
        <v>211</v>
      </c>
      <c r="G92" s="184" t="s">
        <v>383</v>
      </c>
      <c r="H92" s="185">
        <v>30.8</v>
      </c>
      <c r="I92" s="186" t="s">
        <v>13</v>
      </c>
      <c r="J92" s="109">
        <f>IF(I92=0,0,VLOOKUP(I92,Reinigungsturnus!$A$5:$C$20,3,FALSE)*H92/12)</f>
        <v>487.66666666666669</v>
      </c>
      <c r="K92" s="110"/>
      <c r="L92" s="129"/>
      <c r="M92" s="128"/>
      <c r="N92" s="128"/>
      <c r="O92" s="111"/>
      <c r="P92" s="110"/>
      <c r="Q92" s="129"/>
      <c r="R92" s="128"/>
      <c r="S92" s="111">
        <f>VALUE('SVS GR'!$E$62)</f>
        <v>0</v>
      </c>
    </row>
    <row r="93" spans="1:19" ht="29.1" customHeight="1" x14ac:dyDescent="0.2">
      <c r="A93" s="151"/>
      <c r="B93" s="152">
        <v>85</v>
      </c>
      <c r="C93" s="184" t="s">
        <v>348</v>
      </c>
      <c r="D93" s="184" t="s">
        <v>500</v>
      </c>
      <c r="E93" s="184" t="s">
        <v>416</v>
      </c>
      <c r="F93" s="186" t="s">
        <v>208</v>
      </c>
      <c r="G93" s="184" t="s">
        <v>501</v>
      </c>
      <c r="H93" s="185">
        <v>24.7</v>
      </c>
      <c r="I93" s="186" t="s">
        <v>13</v>
      </c>
      <c r="J93" s="109">
        <f>IF(I93=0,0,VLOOKUP(I93,Reinigungsturnus!$A$5:$C$20,3,FALSE)*H93/12)</f>
        <v>391.08333333333331</v>
      </c>
      <c r="K93" s="110"/>
      <c r="L93" s="129"/>
      <c r="M93" s="128"/>
      <c r="N93" s="128"/>
      <c r="O93" s="111"/>
      <c r="P93" s="110"/>
      <c r="Q93" s="129"/>
      <c r="R93" s="128"/>
      <c r="S93" s="111">
        <f>VALUE('SVS GR'!$E$62)</f>
        <v>0</v>
      </c>
    </row>
    <row r="94" spans="1:19" ht="29.1" customHeight="1" x14ac:dyDescent="0.2">
      <c r="A94" s="151"/>
      <c r="B94" s="152">
        <v>86</v>
      </c>
      <c r="C94" s="184" t="s">
        <v>482</v>
      </c>
      <c r="D94" s="184" t="s">
        <v>499</v>
      </c>
      <c r="E94" s="184" t="s">
        <v>416</v>
      </c>
      <c r="F94" s="186" t="s">
        <v>207</v>
      </c>
      <c r="G94" s="184" t="s">
        <v>383</v>
      </c>
      <c r="H94" s="185">
        <v>32.9</v>
      </c>
      <c r="I94" s="186" t="s">
        <v>13</v>
      </c>
      <c r="J94" s="109">
        <f>IF(I94=0,0,VLOOKUP(I94,Reinigungsturnus!$A$5:$C$20,3,FALSE)*H94/12)</f>
        <v>520.91666666666663</v>
      </c>
      <c r="K94" s="110"/>
      <c r="L94" s="129"/>
      <c r="M94" s="128"/>
      <c r="N94" s="128"/>
      <c r="O94" s="111"/>
      <c r="P94" s="110"/>
      <c r="Q94" s="129"/>
      <c r="R94" s="128"/>
      <c r="S94" s="111">
        <f>VALUE('SVS GR'!$E$62)</f>
        <v>0</v>
      </c>
    </row>
    <row r="95" spans="1:19" ht="29.1" customHeight="1" x14ac:dyDescent="0.2">
      <c r="A95" s="151"/>
      <c r="B95" s="152">
        <v>87</v>
      </c>
      <c r="C95" s="184" t="s">
        <v>486</v>
      </c>
      <c r="D95" s="184" t="s">
        <v>502</v>
      </c>
      <c r="E95" s="184" t="s">
        <v>416</v>
      </c>
      <c r="F95" s="186" t="s">
        <v>211</v>
      </c>
      <c r="G95" s="184" t="s">
        <v>383</v>
      </c>
      <c r="H95" s="185">
        <v>67.7</v>
      </c>
      <c r="I95" s="186" t="s">
        <v>13</v>
      </c>
      <c r="J95" s="109">
        <f>IF(I95=0,0,VLOOKUP(I95,Reinigungsturnus!$A$5:$C$20,3,FALSE)*H95/12)</f>
        <v>1071.9166666666667</v>
      </c>
      <c r="K95" s="110"/>
      <c r="L95" s="129"/>
      <c r="M95" s="128"/>
      <c r="N95" s="128"/>
      <c r="O95" s="111"/>
      <c r="P95" s="110"/>
      <c r="Q95" s="129"/>
      <c r="R95" s="128"/>
      <c r="S95" s="111">
        <f>VALUE('SVS GR'!$E$62)</f>
        <v>0</v>
      </c>
    </row>
    <row r="96" spans="1:19" ht="29.1" customHeight="1" x14ac:dyDescent="0.2">
      <c r="A96" s="151"/>
      <c r="B96" s="152">
        <v>88</v>
      </c>
      <c r="C96" s="184" t="s">
        <v>486</v>
      </c>
      <c r="D96" s="184" t="s">
        <v>504</v>
      </c>
      <c r="E96" s="184" t="s">
        <v>416</v>
      </c>
      <c r="F96" s="186" t="s">
        <v>211</v>
      </c>
      <c r="G96" s="184" t="s">
        <v>383</v>
      </c>
      <c r="H96" s="185">
        <v>9.6</v>
      </c>
      <c r="I96" s="186" t="s">
        <v>13</v>
      </c>
      <c r="J96" s="109">
        <f>IF(I96=0,0,VLOOKUP(I96,Reinigungsturnus!$A$5:$C$20,3,FALSE)*H96/12)</f>
        <v>152</v>
      </c>
      <c r="K96" s="110"/>
      <c r="L96" s="129"/>
      <c r="M96" s="128"/>
      <c r="N96" s="128"/>
      <c r="O96" s="111"/>
      <c r="P96" s="110"/>
      <c r="Q96" s="129"/>
      <c r="R96" s="128"/>
      <c r="S96" s="111">
        <f>VALUE('SVS GR'!$E$62)</f>
        <v>0</v>
      </c>
    </row>
    <row r="97" spans="1:19" ht="29.1" customHeight="1" x14ac:dyDescent="0.2">
      <c r="A97" s="151"/>
      <c r="B97" s="152">
        <v>89</v>
      </c>
      <c r="C97" s="184" t="s">
        <v>486</v>
      </c>
      <c r="D97" s="184" t="s">
        <v>505</v>
      </c>
      <c r="E97" s="184" t="s">
        <v>416</v>
      </c>
      <c r="F97" s="186" t="s">
        <v>211</v>
      </c>
      <c r="G97" s="184" t="s">
        <v>383</v>
      </c>
      <c r="H97" s="185">
        <v>31.6</v>
      </c>
      <c r="I97" s="186" t="s">
        <v>13</v>
      </c>
      <c r="J97" s="109">
        <f>IF(I97=0,0,VLOOKUP(I97,Reinigungsturnus!$A$5:$C$20,3,FALSE)*H97/12)</f>
        <v>500.33333333333331</v>
      </c>
      <c r="K97" s="110"/>
      <c r="L97" s="129"/>
      <c r="M97" s="128"/>
      <c r="N97" s="128"/>
      <c r="O97" s="111"/>
      <c r="P97" s="110"/>
      <c r="Q97" s="129"/>
      <c r="R97" s="128"/>
      <c r="S97" s="111">
        <f>VALUE('SVS GR'!$E$62)</f>
        <v>0</v>
      </c>
    </row>
    <row r="98" spans="1:19" ht="29.1" customHeight="1" x14ac:dyDescent="0.2">
      <c r="A98" s="151"/>
      <c r="B98" s="152">
        <v>90</v>
      </c>
      <c r="C98" s="184" t="s">
        <v>342</v>
      </c>
      <c r="D98" s="184" t="s">
        <v>503</v>
      </c>
      <c r="E98" s="184" t="s">
        <v>416</v>
      </c>
      <c r="F98" s="186" t="s">
        <v>206</v>
      </c>
      <c r="G98" s="184" t="s">
        <v>199</v>
      </c>
      <c r="H98" s="185">
        <v>8.8000000000000007</v>
      </c>
      <c r="I98" s="186" t="s">
        <v>13</v>
      </c>
      <c r="J98" s="109">
        <f>IF(I98=0,0,VLOOKUP(I98,Reinigungsturnus!$A$5:$C$20,3,FALSE)*H98/12)</f>
        <v>139.33333333333334</v>
      </c>
      <c r="K98" s="110"/>
      <c r="L98" s="129"/>
      <c r="M98" s="128"/>
      <c r="N98" s="128"/>
      <c r="O98" s="111"/>
      <c r="P98" s="110"/>
      <c r="Q98" s="129"/>
      <c r="R98" s="128"/>
      <c r="S98" s="111">
        <f>VALUE('SVS GR'!$E$62)</f>
        <v>0</v>
      </c>
    </row>
    <row r="99" spans="1:19" ht="29.1" customHeight="1" x14ac:dyDescent="0.2">
      <c r="A99" s="151"/>
      <c r="B99" s="152">
        <v>91</v>
      </c>
      <c r="C99" s="184" t="s">
        <v>475</v>
      </c>
      <c r="D99" s="184" t="s">
        <v>493</v>
      </c>
      <c r="E99" s="184" t="s">
        <v>416</v>
      </c>
      <c r="F99" s="186" t="s">
        <v>207</v>
      </c>
      <c r="G99" s="184" t="s">
        <v>477</v>
      </c>
      <c r="H99" s="185">
        <v>21.5</v>
      </c>
      <c r="I99" s="186" t="s">
        <v>13</v>
      </c>
      <c r="J99" s="109">
        <f>IF(I99=0,0,VLOOKUP(I99,Reinigungsturnus!$A$5:$C$20,3,FALSE)*H99/12)</f>
        <v>340.41666666666669</v>
      </c>
      <c r="K99" s="110"/>
      <c r="L99" s="129"/>
      <c r="M99" s="128"/>
      <c r="N99" s="128"/>
      <c r="O99" s="111"/>
      <c r="P99" s="110"/>
      <c r="Q99" s="129"/>
      <c r="R99" s="128"/>
      <c r="S99" s="111">
        <f>VALUE('SVS GR'!$E$62)</f>
        <v>0</v>
      </c>
    </row>
    <row r="100" spans="1:19" ht="29.1" customHeight="1" x14ac:dyDescent="0.2">
      <c r="A100" s="151"/>
      <c r="B100" s="152">
        <v>92</v>
      </c>
      <c r="C100" s="184" t="s">
        <v>368</v>
      </c>
      <c r="D100" s="184" t="s">
        <v>498</v>
      </c>
      <c r="E100" s="184" t="s">
        <v>416</v>
      </c>
      <c r="F100" s="186" t="s">
        <v>207</v>
      </c>
      <c r="G100" s="184" t="s">
        <v>477</v>
      </c>
      <c r="H100" s="185">
        <v>8</v>
      </c>
      <c r="I100" s="186" t="s">
        <v>13</v>
      </c>
      <c r="J100" s="109">
        <f>IF(I100=0,0,VLOOKUP(I100,Reinigungsturnus!$A$5:$C$20,3,FALSE)*H100/12)</f>
        <v>126.66666666666667</v>
      </c>
      <c r="K100" s="110"/>
      <c r="L100" s="129"/>
      <c r="M100" s="128"/>
      <c r="N100" s="128"/>
      <c r="O100" s="111"/>
      <c r="P100" s="110"/>
      <c r="Q100" s="129"/>
      <c r="R100" s="128"/>
      <c r="S100" s="111">
        <f>VALUE('SVS GR'!$E$62)</f>
        <v>0</v>
      </c>
    </row>
    <row r="101" spans="1:19" ht="29.1" customHeight="1" x14ac:dyDescent="0.2">
      <c r="A101" s="151"/>
      <c r="B101" s="152">
        <v>93</v>
      </c>
      <c r="C101" s="184" t="s">
        <v>496</v>
      </c>
      <c r="D101" s="184" t="s">
        <v>497</v>
      </c>
      <c r="E101" s="184" t="s">
        <v>416</v>
      </c>
      <c r="F101" s="186" t="s">
        <v>207</v>
      </c>
      <c r="G101" s="184" t="s">
        <v>477</v>
      </c>
      <c r="H101" s="185">
        <v>5.4</v>
      </c>
      <c r="I101" s="186" t="s">
        <v>13</v>
      </c>
      <c r="J101" s="109">
        <f>IF(I101=0,0,VLOOKUP(I101,Reinigungsturnus!$A$5:$C$20,3,FALSE)*H101/12)</f>
        <v>85.5</v>
      </c>
      <c r="K101" s="110"/>
      <c r="L101" s="129"/>
      <c r="M101" s="128"/>
      <c r="N101" s="128"/>
      <c r="O101" s="111"/>
      <c r="P101" s="110"/>
      <c r="Q101" s="129"/>
      <c r="R101" s="128"/>
      <c r="S101" s="111">
        <f>VALUE('SVS GR'!$E$62)</f>
        <v>0</v>
      </c>
    </row>
    <row r="102" spans="1:19" ht="29.1" customHeight="1" x14ac:dyDescent="0.2">
      <c r="A102" s="151"/>
      <c r="B102" s="152">
        <v>94</v>
      </c>
      <c r="C102" s="184" t="s">
        <v>494</v>
      </c>
      <c r="D102" s="184" t="s">
        <v>495</v>
      </c>
      <c r="E102" s="184" t="s">
        <v>416</v>
      </c>
      <c r="F102" s="186" t="s">
        <v>206</v>
      </c>
      <c r="G102" s="184" t="s">
        <v>199</v>
      </c>
      <c r="H102" s="185">
        <v>5.3</v>
      </c>
      <c r="I102" s="186" t="s">
        <v>13</v>
      </c>
      <c r="J102" s="109">
        <f>IF(I102=0,0,VLOOKUP(I102,Reinigungsturnus!$A$5:$C$20,3,FALSE)*H102/12)</f>
        <v>83.916666666666671</v>
      </c>
      <c r="K102" s="110"/>
      <c r="L102" s="129"/>
      <c r="M102" s="128"/>
      <c r="N102" s="128"/>
      <c r="O102" s="111"/>
      <c r="P102" s="110"/>
      <c r="Q102" s="129"/>
      <c r="R102" s="128"/>
      <c r="S102" s="111">
        <f>VALUE('SVS GR'!$E$62)</f>
        <v>0</v>
      </c>
    </row>
    <row r="103" spans="1:19" ht="29.1" customHeight="1" x14ac:dyDescent="0.2">
      <c r="A103" s="151"/>
      <c r="B103" s="152">
        <v>95</v>
      </c>
      <c r="C103" s="184" t="s">
        <v>506</v>
      </c>
      <c r="D103" s="184" t="s">
        <v>507</v>
      </c>
      <c r="E103" s="184" t="s">
        <v>416</v>
      </c>
      <c r="F103" s="186" t="s">
        <v>209</v>
      </c>
      <c r="G103" s="184" t="s">
        <v>477</v>
      </c>
      <c r="H103" s="185">
        <v>38.200000000000003</v>
      </c>
      <c r="I103" s="186" t="s">
        <v>25</v>
      </c>
      <c r="J103" s="109">
        <f>IF(I103=0,0,VLOOKUP(I103,Reinigungsturnus!$A$5:$C$20,3,FALSE)*H103/12)</f>
        <v>3.1833333333333336</v>
      </c>
      <c r="K103" s="110"/>
      <c r="L103" s="129"/>
      <c r="M103" s="128"/>
      <c r="N103" s="128"/>
      <c r="O103" s="111"/>
      <c r="P103" s="110"/>
      <c r="Q103" s="129"/>
      <c r="R103" s="128"/>
      <c r="S103" s="111">
        <f>VALUE('SVS GR'!$E$62)</f>
        <v>0</v>
      </c>
    </row>
    <row r="104" spans="1:19" ht="26.1" customHeight="1" x14ac:dyDescent="0.2">
      <c r="B104" s="132" t="s">
        <v>193</v>
      </c>
      <c r="C104" s="133"/>
      <c r="D104" s="134"/>
      <c r="E104" s="134"/>
      <c r="F104" s="134"/>
      <c r="G104" s="134"/>
      <c r="H104" s="135"/>
      <c r="I104" s="134"/>
      <c r="J104" s="123"/>
      <c r="K104" s="122"/>
      <c r="L104" s="127">
        <f>SUM(L9:L103)</f>
        <v>0</v>
      </c>
      <c r="M104" s="125">
        <f>SUM(M9:M103)</f>
        <v>0</v>
      </c>
      <c r="N104" s="125">
        <f>SUM(N9:N103)</f>
        <v>0</v>
      </c>
      <c r="O104" s="123"/>
      <c r="P104" s="123"/>
      <c r="Q104" s="127">
        <f>SUM(Q9:Q103)</f>
        <v>0</v>
      </c>
      <c r="R104" s="125">
        <f>SUM(R9:R103)</f>
        <v>0</v>
      </c>
      <c r="S104" s="124"/>
    </row>
  </sheetData>
  <autoFilter ref="F1:F104" xr:uid="{31B797DC-E98B-4C76-A336-D5DA7B80A2E1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A46F9906-259E-4025-AF62-B3895CC8A2DA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5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26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Grundreinigung'!L104)</f>
        <v>0</v>
      </c>
      <c r="C11" s="93">
        <f>B11*12</f>
        <v>0</v>
      </c>
      <c r="D11" s="94">
        <f>VALUE('Unterhalts- und Grundreinigung'!N104)</f>
        <v>0</v>
      </c>
      <c r="E11" s="94">
        <f>D11/12</f>
        <v>0</v>
      </c>
      <c r="F11" s="149" t="s">
        <v>346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Grundreinigung'!Q104)</f>
        <v>0</v>
      </c>
      <c r="D12" s="94">
        <f>VALUE('Unterhalts- und Grundreinigung'!R104)</f>
        <v>0</v>
      </c>
      <c r="E12" s="94"/>
      <c r="F12" s="149" t="s">
        <v>346</v>
      </c>
    </row>
    <row r="13" spans="1:6" ht="35.1" customHeight="1" thickTop="1" x14ac:dyDescent="0.2">
      <c r="A13" s="66"/>
      <c r="B13" s="141" t="s">
        <v>123</v>
      </c>
      <c r="C13" s="92"/>
      <c r="D13" s="142">
        <f>SUM(D11:D12)</f>
        <v>0</v>
      </c>
      <c r="E13" s="142">
        <f>SUM(E11:E12)</f>
        <v>0</v>
      </c>
    </row>
    <row r="14" spans="1:6" ht="35.1" customHeight="1" x14ac:dyDescent="0.2">
      <c r="A14" s="67"/>
      <c r="B14" s="143">
        <v>0.19</v>
      </c>
      <c r="C14" s="143"/>
      <c r="D14" s="144">
        <f>D13*$B$14</f>
        <v>0</v>
      </c>
      <c r="E14" s="144">
        <f>E13*$B$14</f>
        <v>0</v>
      </c>
    </row>
    <row r="15" spans="1:6" ht="35.1" customHeight="1" x14ac:dyDescent="0.2">
      <c r="A15" s="67"/>
      <c r="B15" s="145" t="s">
        <v>124</v>
      </c>
      <c r="C15" s="145"/>
      <c r="D15" s="146">
        <f>SUM(D13:D14)</f>
        <v>0</v>
      </c>
      <c r="E15" s="14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4"/>
      <c r="D22" s="315"/>
    </row>
    <row r="23" spans="1:6" ht="17.100000000000001" customHeight="1" x14ac:dyDescent="0.2">
      <c r="F23" s="139"/>
    </row>
    <row r="24" spans="1:6" ht="27.95" customHeight="1" x14ac:dyDescent="0.2">
      <c r="A24" s="68" t="s">
        <v>176</v>
      </c>
      <c r="B24" s="69"/>
      <c r="C24" s="314"/>
      <c r="D24" s="315"/>
      <c r="F24" s="14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2026-01-29T13:02:07Z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